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tabRatio="942" firstSheet="1" activeTab="1"/>
  </bookViews>
  <sheets>
    <sheet name="VKEQVB" sheetId="1" state="veryHidden" r:id="rId1"/>
    <sheet name="2020年一般公共预算收入表" sheetId="2" r:id="rId2"/>
    <sheet name="2020年一般公共预算支出表" sheetId="3" r:id="rId3"/>
    <sheet name="2020年一般公共预算本级支出表" sheetId="4" r:id="rId4"/>
    <sheet name="2020年一般公共预算本级基本支出表" sheetId="5" r:id="rId5"/>
    <sheet name="2020年一般公共预算税收返还和转移支付表" sheetId="6" r:id="rId6"/>
    <sheet name="政府一般债务限额和余额情况表" sheetId="7" r:id="rId7"/>
    <sheet name="2020年政府性基金收入表" sheetId="8" r:id="rId8"/>
    <sheet name="2020年政府性基金支出表" sheetId="9" r:id="rId9"/>
    <sheet name="2020年本级政府性基金支出表" sheetId="10" r:id="rId10"/>
    <sheet name="2020年政府性基金转移支付表" sheetId="11" r:id="rId11"/>
    <sheet name="政府专项债务限额和余额情况表" sheetId="12" r:id="rId12"/>
    <sheet name="2020年国有资本经营预算收入表" sheetId="13" r:id="rId13"/>
    <sheet name="2020年国有资本经营预算支出表" sheetId="14" r:id="rId14"/>
    <sheet name="2020年本级国有资本经营预算支出表" sheetId="15" r:id="rId15"/>
    <sheet name="2020年国有资本经营预算转移支付表" sheetId="16" r:id="rId16"/>
    <sheet name="2020年社会保险基金收入表" sheetId="17" r:id="rId17"/>
    <sheet name="2020年社会保险基金支出表" sheetId="18" r:id="rId18"/>
    <sheet name="2020年一般公共预算“三公”经费预算表" sheetId="19" r:id="rId19"/>
  </sheets>
  <definedNames>
    <definedName name="_xlnm.Print_Area" localSheetId="3">'2020年一般公共预算本级支出表'!$A:$F</definedName>
    <definedName name="_xlnm.Print_Titles" localSheetId="16">'2020年社会保险基金收入表'!$1:$3</definedName>
    <definedName name="_xlnm.Print_Titles" localSheetId="3">'2020年一般公共预算本级支出表'!$1:$3</definedName>
    <definedName name="_xlnm.Print_Titles" localSheetId="5">'2020年一般公共预算税收返还和转移支付表'!$1:$3</definedName>
    <definedName name="_xlnm.Print_Titles" localSheetId="2">'2020年一般公共预算支出表'!$1:$3</definedName>
    <definedName name="_xlnm.Print_Titles" localSheetId="8">'2020年政府性基金支出表'!$1:$3</definedName>
  </definedNames>
  <calcPr fullCalcOnLoad="1"/>
</workbook>
</file>

<file path=xl/sharedStrings.xml><?xml version="1.0" encoding="utf-8"?>
<sst xmlns="http://schemas.openxmlformats.org/spreadsheetml/2006/main" count="2491" uniqueCount="1146">
  <si>
    <t>2020年一般公共预算收入表</t>
  </si>
  <si>
    <t>单位：万元</t>
  </si>
  <si>
    <t>预  算  科  目</t>
  </si>
  <si>
    <t>2019年执行数</t>
  </si>
  <si>
    <t>2020年预算数</t>
  </si>
  <si>
    <t>预算数为上年执行数%</t>
  </si>
  <si>
    <t>备注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</si>
  <si>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</si>
  <si>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</si>
  <si>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</si>
  <si>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</si>
  <si>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</si>
  <si>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</si>
  <si>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</si>
  <si>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</si>
  <si>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</si>
  <si>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</si>
  <si>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</si>
  <si>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车船使用和牌照税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</si>
  <si>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</si>
  <si>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</si>
  <si>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</si>
  <si>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</si>
  <si>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</si>
  <si>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</si>
  <si>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</si>
  <si>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</si>
  <si>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</si>
  <si>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政府住房基金收入</t>
  </si>
  <si>
    <t>其他收入</t>
  </si>
  <si>
    <t>2020年一般公共预算支出表</t>
  </si>
  <si>
    <t>功能科目编码</t>
  </si>
  <si>
    <t>2019年预算数</t>
  </si>
  <si>
    <t>同比+-%</t>
  </si>
  <si>
    <t>一般公共预算支出合计</t>
  </si>
  <si>
    <t>1、一般公共服务支出</t>
  </si>
  <si>
    <t>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</si>
  <si>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</si>
  <si>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</si>
  <si>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</si>
  <si>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</si>
  <si>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</si>
  <si>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</si>
  <si>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</si>
  <si>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</si>
  <si>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</si>
  <si>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</si>
  <si>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</si>
  <si>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</si>
  <si>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</si>
  <si>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</si>
  <si>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</si>
  <si>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</si>
  <si>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政府办公（厅）室及相关机构事务</t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</si>
  <si>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</si>
  <si>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</si>
  <si>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</si>
  <si>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</si>
  <si>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</si>
  <si>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</si>
  <si>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</si>
  <si>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</si>
  <si>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</si>
  <si>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</si>
  <si>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</si>
  <si>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</si>
  <si>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</si>
  <si>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</si>
  <si>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</si>
  <si>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</si>
  <si>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</si>
  <si>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</si>
  <si>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</si>
  <si>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</si>
  <si>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</si>
  <si>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</si>
  <si>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</si>
  <si>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</si>
  <si>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</si>
  <si>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</si>
  <si>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</si>
  <si>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审计事务</t>
  </si>
  <si>
    <t>审计业务</t>
  </si>
  <si>
    <t>审计管理</t>
  </si>
  <si>
    <t>其他审计事务支出</t>
  </si>
  <si>
    <t>人力资源事务</t>
  </si>
  <si>
    <t>政府特殊津贴</t>
  </si>
  <si>
    <t>资助留学回国人员</t>
  </si>
  <si>
    <t>引进人才费用</t>
  </si>
  <si>
    <t>其他人力资源事务支出</t>
  </si>
  <si>
    <t>纪检监察事务</t>
  </si>
  <si>
    <t>大案要案查处</t>
  </si>
  <si>
    <t>派驻派出机构</t>
  </si>
  <si>
    <t>中央巡视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</si>
  <si>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</si>
  <si>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</si>
  <si>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</si>
  <si>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</si>
  <si>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</si>
  <si>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</si>
  <si>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</si>
  <si>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</si>
  <si>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</si>
  <si>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</si>
  <si>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</si>
  <si>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</si>
  <si>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</si>
  <si>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</si>
  <si>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</si>
  <si>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</si>
  <si>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</si>
  <si>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工会事务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</si>
  <si>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</si>
  <si>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</si>
  <si>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</si>
  <si>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</si>
  <si>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</si>
  <si>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公务员事务</t>
  </si>
  <si>
    <t>其他组织事务支出</t>
  </si>
  <si>
    <t>宣传事务</t>
  </si>
  <si>
    <t>其他宣传事务支出</t>
  </si>
  <si>
    <t>统战事务</t>
  </si>
  <si>
    <t>宗教事务</t>
  </si>
  <si>
    <t>华侨事务</t>
  </si>
  <si>
    <t>其他统战事务支出</t>
  </si>
  <si>
    <t>其他共产党事务支出</t>
  </si>
  <si>
    <t>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</si>
  <si>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</si>
  <si>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</si>
  <si>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</si>
  <si>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</si>
  <si>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</si>
  <si>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</si>
  <si>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</si>
  <si>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</si>
  <si>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</si>
  <si>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>其他一般公共服务支出</t>
  </si>
  <si>
    <t>国家赔偿费用支出</t>
  </si>
  <si>
    <t>2、公共安全支出</t>
  </si>
  <si>
    <t>武装警察部队</t>
  </si>
  <si>
    <t>其他武装警察部队支出</t>
  </si>
  <si>
    <t>公安</t>
  </si>
  <si>
    <t>执法办案</t>
  </si>
  <si>
    <t>特别业务</t>
  </si>
  <si>
    <t>特勤业务</t>
  </si>
  <si>
    <t>移民事务</t>
  </si>
  <si>
    <t>其他公安支出</t>
  </si>
  <si>
    <t>检察</t>
  </si>
  <si>
    <t>“两房”建设</t>
  </si>
  <si>
    <t>检察监督</t>
  </si>
  <si>
    <t>其他检察支出</t>
  </si>
  <si>
    <t>法院</t>
  </si>
  <si>
    <t>案件审判</t>
  </si>
  <si>
    <t>案件执行</t>
  </si>
  <si>
    <t>“两庭”建设</t>
  </si>
  <si>
    <t>其他法院支出</t>
  </si>
  <si>
    <t>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</si>
  <si>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</si>
  <si>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</si>
  <si>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</si>
  <si>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</si>
  <si>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</si>
  <si>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</si>
  <si>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</si>
  <si>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</si>
  <si>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</si>
  <si>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</si>
  <si>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>其他公共安全支出</t>
  </si>
  <si>
    <t>3、教育支出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</si>
  <si>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</si>
  <si>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</si>
  <si>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</si>
  <si>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</si>
  <si>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</si>
  <si>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</si>
  <si>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</si>
  <si>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</si>
  <si>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</si>
  <si>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</si>
  <si>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</si>
  <si>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</si>
  <si>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初等职业教育</t>
  </si>
  <si>
    <t>中等职业教育</t>
  </si>
  <si>
    <t>技校教育</t>
  </si>
  <si>
    <t>职业高中教育</t>
  </si>
  <si>
    <t>高等职业教育</t>
  </si>
  <si>
    <t>其他职业教育支出</t>
  </si>
  <si>
    <t>成人教育</t>
  </si>
  <si>
    <t>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</si>
  <si>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</si>
  <si>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</si>
  <si>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</si>
  <si>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</si>
  <si>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</si>
  <si>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</si>
  <si>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</si>
  <si>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</si>
  <si>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</si>
  <si>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</si>
  <si>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</si>
  <si>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</si>
  <si>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</si>
  <si>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</si>
  <si>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</si>
  <si>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</si>
  <si>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</si>
  <si>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>其他进修及培训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</si>
  <si>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</si>
  <si>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</si>
  <si>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</si>
  <si>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</si>
  <si>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</si>
  <si>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</si>
  <si>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</si>
  <si>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</si>
  <si>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4、科学技术支出</t>
  </si>
  <si>
    <t>科学技术管理事务</t>
  </si>
  <si>
    <t>其他科学技术管理事务支出</t>
  </si>
  <si>
    <t>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</si>
  <si>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</si>
  <si>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</si>
  <si>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</si>
  <si>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</si>
  <si>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</si>
  <si>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</si>
  <si>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</si>
  <si>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</si>
  <si>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</si>
  <si>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社会公益研究</t>
  </si>
  <si>
    <t>高技术研究</t>
  </si>
  <si>
    <t>专项科研试制</t>
  </si>
  <si>
    <t>其他应用研究支出</t>
  </si>
  <si>
    <t>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</si>
  <si>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</si>
  <si>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</si>
  <si>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</si>
  <si>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</si>
  <si>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</si>
  <si>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</si>
  <si>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</si>
  <si>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</si>
  <si>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</si>
  <si>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</si>
  <si>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</si>
  <si>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</si>
  <si>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</si>
  <si>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</si>
  <si>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</si>
  <si>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</si>
  <si>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</si>
  <si>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</si>
  <si>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国际交流与合作</t>
  </si>
  <si>
    <t>重大科技合作项目</t>
  </si>
  <si>
    <t>其他科技交流与合作支出</t>
  </si>
  <si>
    <t>科技重大项目</t>
  </si>
  <si>
    <t>科技重大专项</t>
  </si>
  <si>
    <t>重点研发计划</t>
  </si>
  <si>
    <t>其他科技重大项目</t>
  </si>
  <si>
    <t>其他科学技术支出</t>
  </si>
  <si>
    <t>科技奖励</t>
  </si>
  <si>
    <t>转制科研机构</t>
  </si>
  <si>
    <t>5、文化旅游体育与传媒支出</t>
  </si>
  <si>
    <t>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</si>
  <si>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</si>
  <si>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</si>
  <si>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</si>
  <si>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</si>
  <si>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</si>
  <si>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</si>
  <si>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</si>
  <si>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</si>
  <si>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</si>
  <si>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</si>
  <si>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</si>
  <si>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</si>
  <si>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</si>
  <si>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</si>
  <si>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</si>
  <si>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</si>
  <si>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</si>
  <si>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</si>
  <si>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</si>
  <si>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</si>
  <si>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</si>
  <si>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</si>
  <si>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</si>
  <si>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</si>
  <si>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</si>
  <si>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新闻出版电影</t>
  </si>
  <si>
    <t>新闻通讯</t>
  </si>
  <si>
    <t>出版发行</t>
  </si>
  <si>
    <t>版权管理</t>
  </si>
  <si>
    <t>电影</t>
  </si>
  <si>
    <t>其他新闻出版电影支出</t>
  </si>
  <si>
    <t>广播电视</t>
  </si>
  <si>
    <t>其他广播电视支出</t>
  </si>
  <si>
    <t>其他文化旅游体育与传媒支出</t>
  </si>
  <si>
    <t>宣传文化发展专项支出</t>
  </si>
  <si>
    <t>文化产业发展专项支出</t>
  </si>
  <si>
    <t>6、社会保障和就业支出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</si>
  <si>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</si>
  <si>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</si>
  <si>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</si>
  <si>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</si>
  <si>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</si>
  <si>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</si>
  <si>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</si>
  <si>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</si>
  <si>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</si>
  <si>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</si>
  <si>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</si>
  <si>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</si>
  <si>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社会组织管理</t>
  </si>
  <si>
    <t>行政区划和地名管理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</si>
  <si>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</si>
  <si>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</si>
  <si>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</si>
  <si>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</si>
  <si>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</si>
  <si>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</si>
  <si>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</si>
  <si>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</si>
  <si>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</si>
  <si>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其他行政事业单位养老支出</t>
  </si>
  <si>
    <t>企业改革补助</t>
  </si>
  <si>
    <t>企业关闭破产补助</t>
  </si>
  <si>
    <t>厂办大集体改革补助</t>
  </si>
  <si>
    <t>其他企业改革发展补助</t>
  </si>
  <si>
    <t>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</si>
  <si>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</si>
  <si>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</si>
  <si>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</si>
  <si>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</si>
  <si>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</si>
  <si>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</si>
  <si>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</si>
  <si>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</si>
  <si>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</si>
  <si>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</si>
  <si>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</si>
  <si>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</si>
  <si>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</si>
  <si>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</si>
  <si>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</si>
  <si>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</si>
  <si>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</si>
  <si>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</si>
  <si>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</si>
  <si>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</si>
  <si>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</si>
  <si>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</si>
  <si>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</si>
  <si>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</si>
  <si>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>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</si>
  <si>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</si>
  <si>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</si>
  <si>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</si>
  <si>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</si>
  <si>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</si>
  <si>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</si>
  <si>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</si>
  <si>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</si>
  <si>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</si>
  <si>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</si>
  <si>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</si>
  <si>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</si>
  <si>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</si>
  <si>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</si>
  <si>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</si>
  <si>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</si>
  <si>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</si>
  <si>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</si>
  <si>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</si>
  <si>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</si>
  <si>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</si>
  <si>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特困人员供养</t>
  </si>
  <si>
    <t>城市特困人员供养支出</t>
  </si>
  <si>
    <t>农村特困人员救助供养支出</t>
  </si>
  <si>
    <t>补充道路交通事故社会救助基金</t>
  </si>
  <si>
    <t>交强险增值税补助基金支出</t>
  </si>
  <si>
    <t>交强险罚款收入补助基金支出</t>
  </si>
  <si>
    <t>其他生活救助</t>
  </si>
  <si>
    <t>其他城市生活救助</t>
  </si>
  <si>
    <t>其他农村生活救助</t>
  </si>
  <si>
    <t>财政对基本养老保险基金的补助</t>
  </si>
  <si>
    <t>财政对城乡居民基本养老保险基金的补助</t>
  </si>
  <si>
    <t>退役军人管理事务</t>
  </si>
  <si>
    <t>其他退役军人事务管理支出</t>
  </si>
  <si>
    <t>其他社会保障和就业支出</t>
  </si>
  <si>
    <t>7、卫生健康支出</t>
  </si>
  <si>
    <t>卫生健康管理事务</t>
  </si>
  <si>
    <t>其他卫生健康管理事务支出</t>
  </si>
  <si>
    <t>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</si>
  <si>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</si>
  <si>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</si>
  <si>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</si>
  <si>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</si>
  <si>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</si>
  <si>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</si>
  <si>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</si>
  <si>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</si>
  <si>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</si>
  <si>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</si>
  <si>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</si>
  <si>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</si>
  <si>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</si>
  <si>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</si>
  <si>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</si>
  <si>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</si>
  <si>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</si>
  <si>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</si>
  <si>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</si>
  <si>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</si>
  <si>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</si>
  <si>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</si>
  <si>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</si>
  <si>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</si>
  <si>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</si>
  <si>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</si>
  <si>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</si>
  <si>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</si>
  <si>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</si>
  <si>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</si>
  <si>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</si>
  <si>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</si>
  <si>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</si>
  <si>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</si>
  <si>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</si>
  <si>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</si>
  <si>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</si>
  <si>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</si>
  <si>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</si>
  <si>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</si>
  <si>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</si>
  <si>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</si>
  <si>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</si>
  <si>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</si>
  <si>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</si>
  <si>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</si>
  <si>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</si>
  <si>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</si>
  <si>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</si>
  <si>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>医疗救助</t>
  </si>
  <si>
    <t>城乡医疗救助</t>
  </si>
  <si>
    <t>疾病应急救助</t>
  </si>
  <si>
    <t>优抚对象医疗</t>
  </si>
  <si>
    <t>优抚对象医疗补助</t>
  </si>
  <si>
    <t>医疗保障管理事务</t>
  </si>
  <si>
    <t>其他医疗保障管理事务支出</t>
  </si>
  <si>
    <t>老龄卫生健康事务</t>
  </si>
  <si>
    <t>其他卫生健康支出</t>
  </si>
  <si>
    <t>8、节能环保支出</t>
  </si>
  <si>
    <t>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</si>
  <si>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</si>
  <si>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</si>
  <si>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</si>
  <si>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</si>
  <si>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</si>
  <si>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</si>
  <si>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</si>
  <si>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</si>
  <si>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</si>
  <si>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</si>
  <si>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</si>
  <si>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</si>
  <si>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</si>
  <si>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</si>
  <si>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</si>
  <si>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</si>
  <si>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</si>
  <si>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</si>
  <si>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>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</si>
  <si>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</si>
  <si>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</si>
  <si>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</si>
  <si>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</si>
  <si>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</si>
  <si>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</si>
  <si>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</si>
  <si>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</si>
  <si>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</si>
  <si>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</si>
  <si>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</si>
  <si>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>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</si>
  <si>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</si>
  <si>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</si>
  <si>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</si>
  <si>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</si>
  <si>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</si>
  <si>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>能源节约利用</t>
  </si>
  <si>
    <t>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</si>
  <si>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</si>
  <si>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</si>
  <si>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</si>
  <si>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</si>
  <si>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</si>
  <si>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>可再生能源</t>
  </si>
  <si>
    <t>循环经济</t>
  </si>
  <si>
    <t>其他节能环保支出</t>
  </si>
  <si>
    <t>9、城乡社区支出</t>
  </si>
  <si>
    <t>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</si>
  <si>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</si>
  <si>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</si>
  <si>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</si>
  <si>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</si>
  <si>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</si>
  <si>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</si>
  <si>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</si>
  <si>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</si>
  <si>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</si>
  <si>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</si>
  <si>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</si>
  <si>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</si>
  <si>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</si>
  <si>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其他城乡社区支出</t>
  </si>
  <si>
    <t>10、农林水支出</t>
  </si>
  <si>
    <t>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</si>
  <si>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</si>
  <si>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</si>
  <si>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</si>
  <si>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</si>
  <si>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</si>
  <si>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</si>
  <si>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</si>
  <si>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</si>
  <si>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</si>
  <si>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</si>
  <si>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</si>
  <si>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</si>
  <si>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</si>
  <si>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</si>
  <si>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</si>
  <si>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</si>
  <si>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</si>
  <si>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</si>
  <si>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</si>
  <si>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</si>
  <si>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>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</si>
  <si>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</si>
  <si>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</si>
  <si>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</si>
  <si>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</si>
  <si>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</si>
  <si>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</si>
  <si>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</si>
  <si>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</si>
  <si>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</si>
  <si>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</si>
  <si>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</si>
  <si>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</si>
  <si>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</si>
  <si>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</si>
  <si>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</si>
  <si>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</si>
  <si>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</si>
  <si>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</si>
  <si>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</si>
  <si>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</si>
  <si>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</si>
  <si>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</si>
  <si>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</si>
  <si>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</si>
  <si>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</si>
  <si>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</si>
  <si>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</si>
  <si>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</si>
  <si>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</si>
  <si>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</si>
  <si>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</si>
  <si>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</si>
  <si>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</si>
  <si>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</si>
  <si>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</si>
  <si>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</si>
  <si>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</si>
  <si>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</si>
  <si>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</si>
  <si>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</si>
  <si>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农村人畜饮水</t>
  </si>
  <si>
    <t>南水北调工程建设</t>
  </si>
  <si>
    <t>南水北调工程管理</t>
  </si>
  <si>
    <t>其他水利支出</t>
  </si>
  <si>
    <t>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</si>
  <si>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</si>
  <si>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</si>
  <si>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</si>
  <si>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</si>
  <si>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</si>
  <si>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</si>
  <si>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</si>
  <si>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</si>
  <si>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</si>
  <si>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</si>
  <si>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</si>
  <si>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</si>
  <si>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</si>
  <si>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</si>
  <si>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</si>
  <si>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</si>
  <si>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</si>
  <si>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</si>
  <si>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</si>
  <si>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</si>
  <si>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其他普惠金融发展支出</t>
  </si>
  <si>
    <t>其他农林水支出</t>
  </si>
  <si>
    <t>化解其他公益性乡村债务支出</t>
  </si>
  <si>
    <t>11、交通运输支出</t>
  </si>
  <si>
    <t>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</si>
  <si>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</si>
  <si>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</si>
  <si>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</si>
  <si>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</si>
  <si>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</si>
  <si>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</si>
  <si>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</si>
  <si>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内河运输</t>
  </si>
  <si>
    <t>水路运输管理支出</t>
  </si>
  <si>
    <t>取消政府还贷二级公路收费专项支出</t>
  </si>
  <si>
    <t>其他公路水路运输支出</t>
  </si>
  <si>
    <t>石油价格改革对交通运输的补贴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</si>
  <si>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</si>
  <si>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</si>
  <si>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</si>
  <si>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</si>
  <si>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</si>
  <si>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</si>
  <si>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</si>
  <si>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</si>
  <si>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</si>
  <si>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其他交通运输支出</t>
  </si>
  <si>
    <t>公共交通运营补助</t>
  </si>
  <si>
    <t>12、资源勘探工业信息等支出</t>
  </si>
  <si>
    <t>资源勘探开发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</si>
  <si>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</si>
  <si>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</si>
  <si>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</si>
  <si>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</si>
  <si>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</si>
  <si>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</si>
  <si>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</si>
  <si>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</si>
  <si>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</si>
  <si>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化学原料及化学制品制造业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</si>
  <si>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</si>
  <si>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</si>
  <si>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</si>
  <si>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</si>
  <si>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</si>
  <si>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</si>
  <si>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</si>
  <si>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</si>
  <si>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</si>
  <si>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</si>
  <si>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</si>
  <si>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行业监管</t>
  </si>
  <si>
    <t>技术基础研究</t>
  </si>
  <si>
    <t>其他工业和信息产业监管支出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</si>
  <si>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</si>
  <si>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</si>
  <si>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</si>
  <si>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</si>
  <si>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其他资源勘探工业信息等事务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</si>
  <si>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</si>
  <si>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</si>
  <si>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</si>
  <si>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</si>
  <si>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</si>
  <si>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13、商业服务业等支出</t>
  </si>
  <si>
    <t>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</si>
  <si>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</si>
  <si>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</si>
  <si>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</si>
  <si>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</si>
  <si>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</si>
  <si>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涉外发展服务支出</t>
  </si>
  <si>
    <t>外商投资环境建设补助资金</t>
  </si>
  <si>
    <t>其他涉外发展服务支出</t>
  </si>
  <si>
    <t>其他商业服务业等事务支出</t>
  </si>
  <si>
    <t>服务业基础设施建设</t>
  </si>
  <si>
    <t>其他商业服务业等支出</t>
  </si>
  <si>
    <t>14、金融支出</t>
  </si>
  <si>
    <t>其他金融监管支出</t>
  </si>
  <si>
    <t>其他金融支出</t>
  </si>
  <si>
    <t>15、援助其他地区支出</t>
  </si>
  <si>
    <t>其他支出</t>
  </si>
  <si>
    <t>16、自然资源海洋气象等支出</t>
  </si>
  <si>
    <t>自然资源事务</t>
  </si>
  <si>
    <t>自然资源规划及管理</t>
  </si>
  <si>
    <t>土地资源利用与保护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</si>
  <si>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</si>
  <si>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</si>
  <si>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</si>
  <si>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</si>
  <si>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</si>
  <si>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</si>
  <si>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</si>
  <si>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地质勘查基金（周转金）支出</t>
  </si>
  <si>
    <t>其他自然资源事务支出</t>
  </si>
  <si>
    <t>气象事务</t>
  </si>
  <si>
    <t>气象事业机构</t>
  </si>
  <si>
    <t>其他气象事务支出</t>
  </si>
  <si>
    <t>17、住房保障支出</t>
  </si>
  <si>
    <t>保障性安居工程支出</t>
  </si>
  <si>
    <t>廉租住房</t>
  </si>
  <si>
    <t>沉陷区治理</t>
  </si>
  <si>
    <t>棚户区改造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</si>
  <si>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</si>
  <si>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</si>
  <si>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</si>
  <si>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</si>
  <si>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</si>
  <si>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</si>
  <si>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>住房改革支出</t>
  </si>
  <si>
    <t>住房公积金</t>
  </si>
  <si>
    <t>提租补贴</t>
  </si>
  <si>
    <t>购房补贴</t>
  </si>
  <si>
    <t>城乡社区住宅</t>
  </si>
  <si>
    <t>公有住房建设和维修改造支出</t>
  </si>
  <si>
    <t>住房公积金管理</t>
  </si>
  <si>
    <t>其他城乡社区住宅支出</t>
  </si>
  <si>
    <t>18、粮油物资储备支出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</si>
  <si>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</si>
  <si>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</si>
  <si>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</si>
  <si>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</si>
  <si>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</si>
  <si>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</si>
  <si>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</si>
  <si>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</si>
  <si>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</si>
  <si>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</si>
  <si>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</si>
  <si>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</si>
  <si>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</si>
  <si>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</si>
  <si>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</si>
  <si>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</si>
  <si>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</si>
  <si>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</si>
  <si>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</si>
  <si>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</si>
  <si>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</si>
  <si>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</si>
  <si>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</si>
  <si>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</si>
  <si>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</si>
  <si>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</si>
  <si>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</si>
  <si>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19、灾害防治及应急管理支出</t>
  </si>
  <si>
    <t>应急管理事务</t>
  </si>
  <si>
    <t>灾害风险防治</t>
  </si>
  <si>
    <t>安全监管</t>
  </si>
  <si>
    <t>安全生产基础</t>
  </si>
  <si>
    <t>应急救援</t>
  </si>
  <si>
    <t>应急管理</t>
  </si>
  <si>
    <t>其他应急管理支出</t>
  </si>
  <si>
    <t>消防事务</t>
  </si>
  <si>
    <t>消防应急救援</t>
  </si>
  <si>
    <t>其他消防事务支出</t>
  </si>
  <si>
    <t>森林消防事务</t>
  </si>
  <si>
    <t>森林消防应急救援</t>
  </si>
  <si>
    <t>其他森林消防事务支出</t>
  </si>
  <si>
    <t>煤矿安全</t>
  </si>
  <si>
    <t>20、预备费</t>
  </si>
  <si>
    <t>21、其他支出</t>
  </si>
  <si>
    <t>年初预留</t>
  </si>
  <si>
    <t>22、债务还本支出</t>
  </si>
  <si>
    <t>地方政府一般债务还本支出</t>
  </si>
  <si>
    <t>地方政府一般债券还本支出</t>
  </si>
  <si>
    <t>地方政府向外国政府借款还本支出</t>
  </si>
  <si>
    <t>地方政府向国际组织借款还本支出</t>
  </si>
  <si>
    <t>地方政府其他一般债务还本支出</t>
  </si>
  <si>
    <t>23、债务付息支出</t>
  </si>
  <si>
    <t>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</si>
  <si>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</si>
  <si>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</si>
  <si>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</si>
  <si>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</si>
  <si>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2020年一般公共预算本级支出表</t>
  </si>
  <si>
    <t>2020年一般公共预算本级基本支出表</t>
  </si>
  <si>
    <t>项   目</t>
  </si>
  <si>
    <t>一.501机关工资福利支出</t>
  </si>
  <si>
    <t xml:space="preserve">  50101工资奖金津补贴</t>
  </si>
  <si>
    <t xml:space="preserve">  50102社会保障缴费</t>
  </si>
  <si>
    <t xml:space="preserve">  50103住房公积金</t>
  </si>
  <si>
    <t xml:space="preserve">  50199其他工资福利支出</t>
  </si>
  <si>
    <t>二.502机关商品和服务支出</t>
  </si>
  <si>
    <t xml:space="preserve">  50201办公经费</t>
  </si>
  <si>
    <t xml:space="preserve">  50201会议费</t>
  </si>
  <si>
    <t xml:space="preserve">  50203培训费</t>
  </si>
  <si>
    <t xml:space="preserve">  50204专用材料购置费</t>
  </si>
  <si>
    <t xml:space="preserve">  50205委托业务费</t>
  </si>
  <si>
    <t xml:space="preserve">  50206公务接待费</t>
  </si>
  <si>
    <t xml:space="preserve">  50207因公出国（境）费用</t>
  </si>
  <si>
    <t xml:space="preserve">  50208公务用车运行维护费</t>
  </si>
  <si>
    <t xml:space="preserve">  50209维修(护)费</t>
  </si>
  <si>
    <t xml:space="preserve">  50299其他商品和服务支出</t>
  </si>
  <si>
    <t>三.503机关资本性支出</t>
  </si>
  <si>
    <t xml:space="preserve">  50301房屋建筑物购建</t>
  </si>
  <si>
    <t xml:space="preserve">  50302基础设施建设</t>
  </si>
  <si>
    <t xml:space="preserve">  50303公务用车购置</t>
  </si>
  <si>
    <t xml:space="preserve">  50306设备购置</t>
  </si>
  <si>
    <t xml:space="preserve">  50307大型修缮</t>
  </si>
  <si>
    <t xml:space="preserve">  50399其他资本性支出</t>
  </si>
  <si>
    <t>四.505对事业单位经常性补助</t>
  </si>
  <si>
    <t xml:space="preserve">  50501工资福利支出</t>
  </si>
  <si>
    <t xml:space="preserve">  50502商品和服务支出</t>
  </si>
  <si>
    <t xml:space="preserve">  50599其他对事业单位补助</t>
  </si>
  <si>
    <t>五.509对个人和家庭的补助</t>
  </si>
  <si>
    <t xml:space="preserve">  50901社会福利和救助</t>
  </si>
  <si>
    <t xml:space="preserve">  50902助学金</t>
  </si>
  <si>
    <t xml:space="preserve">  50903个人农业生产补贴</t>
  </si>
  <si>
    <t xml:space="preserve">  50905离退休费</t>
  </si>
  <si>
    <t xml:space="preserve">  50999其他对个人和家庭的补助</t>
  </si>
  <si>
    <t>合   计</t>
  </si>
  <si>
    <t>2020年一般公共预算税收返还和转移支付表</t>
  </si>
  <si>
    <t>预    算    科    目</t>
  </si>
  <si>
    <t>年初预算</t>
  </si>
  <si>
    <t>全县财力收入合计</t>
  </si>
  <si>
    <t>一、本年公共财政预算收入</t>
  </si>
  <si>
    <t>比上年完成数增长11%</t>
  </si>
  <si>
    <t>二、上级补助收入</t>
  </si>
  <si>
    <t>（一）返还性收入</t>
  </si>
  <si>
    <t>消费税和增值税税收返还</t>
  </si>
  <si>
    <t>返还收入</t>
  </si>
  <si>
    <t>所得税基数返还</t>
  </si>
  <si>
    <t>成品油价格和税费改革税收返还收入</t>
  </si>
  <si>
    <t>返还收入　</t>
  </si>
  <si>
    <t>公安交通管理经费补助基数</t>
  </si>
  <si>
    <t>市局通知交通管理补助基数49万元需从2015年并入成品油税费改革收入返还</t>
  </si>
  <si>
    <t>原征稽转岗人员补助基数</t>
  </si>
  <si>
    <t>增值税“五五分享”税收返还（上解）基数</t>
  </si>
  <si>
    <t>（二）一般转移支付收入</t>
  </si>
  <si>
    <t>1.基数部分</t>
  </si>
  <si>
    <t>一般性转移支付基数补助</t>
  </si>
  <si>
    <t>基数部份包括2011年津贴补贴省补助1686万元，2010年津贴补贴提标3932万元，基本支出保障补助6260万元，实施基本药物制度省补助690万元，村级经费补助444万元，2009年基数23341万元(农村税费改革752万元，转移支付14284万元，村级经费补助222万元，完善体制增加数8083万元）。合计36353万元。</t>
  </si>
  <si>
    <t>2012年人均200元调整津补贴计入基数</t>
  </si>
  <si>
    <t>2012年10月起人均100元调整津补贴计入基数</t>
  </si>
  <si>
    <t>2010年基层医疗卫生绩效工资补助计入基数</t>
  </si>
  <si>
    <t>公检法干警服装补助经费计入基数</t>
  </si>
  <si>
    <t>军转干部生活补助［2009］328号计入基数</t>
  </si>
  <si>
    <t>老年乡村医生生活补贴资金计入基数［2013］285号</t>
  </si>
  <si>
    <t>调整工资转移支付补助</t>
  </si>
  <si>
    <t>2005年结算数（农村税费改革基数）</t>
  </si>
  <si>
    <t>农村税费改革基数</t>
  </si>
  <si>
    <t>农村税费改革转移支付</t>
  </si>
  <si>
    <t>调减2016年固定基数补助</t>
  </si>
  <si>
    <t>国有农场税费改革转移支付</t>
  </si>
  <si>
    <t>义务教育绩效工资转移支付资金</t>
  </si>
  <si>
    <t>工商、质检、食品药品支出下划基数</t>
  </si>
  <si>
    <t>中原银行县收入补助基数(1100208)</t>
  </si>
  <si>
    <t>执行2015年调整工资政策补助（驻财预［2016］363号）</t>
  </si>
  <si>
    <t>2017年工商系统着装费（基数）</t>
  </si>
  <si>
    <t>2018年育林基金减收补助资金（基数）</t>
  </si>
  <si>
    <t>2.提前告知一般转移支付</t>
  </si>
  <si>
    <t>均衡性转移支付补助1100202</t>
  </si>
  <si>
    <t>农村综合改革转移支付收入1100224</t>
  </si>
  <si>
    <t>产粮（油）大县奖励资金收入1100225</t>
  </si>
  <si>
    <t>贫困地区转移支付收入1100231</t>
  </si>
  <si>
    <t>公共安全共同财政事权转移支付收入</t>
  </si>
  <si>
    <t>文化旅游体育与传媒共同财政事权转移支付收入</t>
  </si>
  <si>
    <t>教育共同财政事权转移支付收入</t>
  </si>
  <si>
    <t>社会保障和就业共同财政事权转移支付收入</t>
  </si>
  <si>
    <t>卫生健康公共财政事权转移支付收入</t>
  </si>
  <si>
    <t>节能环保共同财政事权转移支付收入</t>
  </si>
  <si>
    <t>农林水共同财政事权转移支付收入</t>
  </si>
  <si>
    <t>住房保障共同财政事权转移支付收入</t>
  </si>
  <si>
    <t>结算补助收入1100208</t>
  </si>
  <si>
    <t>(三)专项转移支付收入(11003)</t>
  </si>
  <si>
    <t>成品油价格和税费改革专项</t>
  </si>
  <si>
    <t>公共文化服务体系建设专项</t>
  </si>
  <si>
    <t>学生资助专项</t>
  </si>
  <si>
    <t>市场监管-药品监管专项</t>
  </si>
  <si>
    <t>水土保持项目补助专项</t>
  </si>
  <si>
    <t>市场监管-食品监管专项</t>
  </si>
  <si>
    <t>民族宗教专项</t>
  </si>
  <si>
    <t>审计事业发展专项</t>
  </si>
  <si>
    <t>三、上年结转结余</t>
  </si>
  <si>
    <t>　其中：上年结转</t>
  </si>
  <si>
    <t xml:space="preserve">        上年结余</t>
  </si>
  <si>
    <t>四、调入资金</t>
  </si>
  <si>
    <r>
      <t>调入政府性基金69776</t>
    </r>
    <r>
      <rPr>
        <sz val="9"/>
        <rFont val="宋体"/>
        <family val="0"/>
      </rPr>
      <t>万元、调入2018年预算稳定调节基金12027万元、2019年1</t>
    </r>
    <r>
      <rPr>
        <sz val="9"/>
        <rFont val="宋体"/>
        <family val="0"/>
      </rPr>
      <t>17</t>
    </r>
    <r>
      <rPr>
        <sz val="9"/>
        <rFont val="宋体"/>
        <family val="0"/>
      </rPr>
      <t>73万元。</t>
    </r>
  </si>
  <si>
    <t>五、上解上级支出</t>
  </si>
  <si>
    <t>政府一般债务限额和余额情况表</t>
  </si>
  <si>
    <t xml:space="preserve">项      目 </t>
  </si>
  <si>
    <t>预算数</t>
  </si>
  <si>
    <t>执行数</t>
  </si>
  <si>
    <t>2018年末一般债务余额实际数</t>
  </si>
  <si>
    <t>2019年末一般债务余额限额</t>
  </si>
  <si>
    <t>2019年政府一般债券发行额</t>
  </si>
  <si>
    <t>2019年政府一般债券还本额</t>
  </si>
  <si>
    <t>2019年末政府一般债务余额执行数</t>
  </si>
  <si>
    <t>备注：债务余额含政府负有偿还责任的外债余额</t>
  </si>
  <si>
    <t>2020年一般公共预算“三公”经费预算表</t>
  </si>
  <si>
    <t>项    目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</si>
  <si>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年预算数</t>
    </r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</si>
  <si>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</si>
  <si>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</si>
  <si>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</si>
  <si>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</si>
  <si>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</si>
  <si>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</si>
  <si>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t>备注：按照党中央、国务院以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</si>
  <si>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2020年政府性基金收入表</t>
  </si>
  <si>
    <t>一.县级收入</t>
  </si>
  <si>
    <t>国有土地收益基金收入</t>
  </si>
  <si>
    <t>农业土地开发资金收入</t>
  </si>
  <si>
    <t>国有土地使用权出让金收入</t>
  </si>
  <si>
    <t>土地出让价款收入</t>
  </si>
  <si>
    <t>补缴的土地价款</t>
  </si>
  <si>
    <t>划拨土地收入</t>
  </si>
  <si>
    <t>缴纳新增建设用地土地有偿使用费（以负收入记）</t>
  </si>
  <si>
    <t>其他土地出让收入</t>
  </si>
  <si>
    <t>城市基础设施配套费收入</t>
  </si>
  <si>
    <t>污水处理费收入</t>
  </si>
  <si>
    <t>其他政府性基金收入</t>
  </si>
  <si>
    <t>三、上年结转收入</t>
  </si>
  <si>
    <t>四、专项债务收入</t>
  </si>
  <si>
    <t>五、调入资金(调出以-号表示)</t>
  </si>
  <si>
    <t>合　计</t>
  </si>
  <si>
    <t>2020年政府性基金支出表</t>
  </si>
  <si>
    <t>　　　　　　　　　　　　　　　　　　　　单位：万元</t>
  </si>
  <si>
    <t>其中：上级补助收入</t>
  </si>
  <si>
    <t>其中：上年结转结余</t>
  </si>
  <si>
    <t>当年预算数为上年预算数%</t>
  </si>
  <si>
    <t>基金预算支出合计</t>
  </si>
  <si>
    <t>207文化旅游体育与传媒支出</t>
  </si>
  <si>
    <t>　07国家电影事业发展专项资金安排的支出</t>
  </si>
  <si>
    <t>　　99其他国家电影事业发展专项资金支出</t>
  </si>
  <si>
    <t xml:space="preserve">  09旅游事业补助</t>
  </si>
  <si>
    <t xml:space="preserve">    04地方旅游开发项目补助</t>
  </si>
  <si>
    <t>208社会保障和就业支出</t>
  </si>
  <si>
    <t>　22大中型水库移民后期扶持基金支出</t>
  </si>
  <si>
    <t>　　01移民补助</t>
  </si>
  <si>
    <t xml:space="preserve">    02基础设施建设和经济发展</t>
  </si>
  <si>
    <t>　  99其他大中型水库移民后期扶持基金支出</t>
  </si>
  <si>
    <t>212城乡社区支出</t>
  </si>
  <si>
    <t>　08国有土地使用权出让收入安排支出</t>
  </si>
  <si>
    <t xml:space="preserve">    01征地和拆迁补偿支出</t>
  </si>
  <si>
    <t xml:space="preserve">    02土地开发支出</t>
  </si>
  <si>
    <t xml:space="preserve">    03城市建设支出</t>
  </si>
  <si>
    <t xml:space="preserve">    04农村基础设施建设支出</t>
  </si>
  <si>
    <t xml:space="preserve">    05补助被征地农民支出</t>
  </si>
  <si>
    <t xml:space="preserve">    06土地出让业务支出</t>
  </si>
  <si>
    <t xml:space="preserve">    07廉租住房支出</t>
  </si>
  <si>
    <t xml:space="preserve">    09支付破产或改制企业职工安置费</t>
  </si>
  <si>
    <t xml:space="preserve">    10棚户区改造支出</t>
  </si>
  <si>
    <t xml:space="preserve">    11公共租赁住房支出</t>
  </si>
  <si>
    <t xml:space="preserve">    13保障性住房租金补贴</t>
  </si>
  <si>
    <t xml:space="preserve">    99其他国有土地使用权出让收入安排的支出</t>
  </si>
  <si>
    <t>　10国有土地收益基金支出</t>
  </si>
  <si>
    <t xml:space="preserve">    99其他国有土地收益基金支出</t>
  </si>
  <si>
    <t>　11农业土地开发资金支出</t>
  </si>
  <si>
    <t>　13城市基础设施配套费安排的支出</t>
  </si>
  <si>
    <t xml:space="preserve">    01城市公共设施</t>
  </si>
  <si>
    <t xml:space="preserve">    99其他城市基础设施配套费安排的支出</t>
  </si>
  <si>
    <t xml:space="preserve">  14污水处理费安排的支出</t>
  </si>
  <si>
    <t xml:space="preserve">    99其他污水处理费安排的支出</t>
  </si>
  <si>
    <t>229其他支出</t>
  </si>
  <si>
    <t>　04其他政府性基金及对应专项债务收入安排的支出</t>
  </si>
  <si>
    <t>　60彩票公益金安排的支出</t>
  </si>
  <si>
    <t>　　02用于社会福利的彩票公益金支出</t>
  </si>
  <si>
    <t>　　03用于体育事业的彩票公益金支出</t>
  </si>
  <si>
    <t>　　04用于教育事业的彩票公益金支出</t>
  </si>
  <si>
    <t xml:space="preserve">    06用于残疾人事业的彩票公益金支出</t>
  </si>
  <si>
    <t xml:space="preserve">    10用于文化事业的彩票公益金支出</t>
  </si>
  <si>
    <t xml:space="preserve">    11用于扶贫的彩票公益金支出</t>
  </si>
  <si>
    <t xml:space="preserve">    13用于城乡医疗救助的彩票公益金支出</t>
  </si>
  <si>
    <t>　  99用于其他社会公益事业的彩票公益金支出</t>
  </si>
  <si>
    <t>231债务还本支出</t>
  </si>
  <si>
    <t xml:space="preserve">  04地方政府专项债务还本支出</t>
  </si>
  <si>
    <t xml:space="preserve">    11国有土地使用权出让金债务还本支出</t>
  </si>
  <si>
    <t>232债务付息支出</t>
  </si>
  <si>
    <t xml:space="preserve">  04地方政府专项债务付息支出</t>
  </si>
  <si>
    <t xml:space="preserve">    11国有土地使用权出让金债务付息支出</t>
  </si>
  <si>
    <t>调出资金</t>
  </si>
  <si>
    <t>2020年政府性基金转移支付表</t>
  </si>
  <si>
    <t>中央、省、市对县本级转移支付</t>
  </si>
  <si>
    <t>小型水库移民扶助基金安排的支出</t>
  </si>
  <si>
    <t>大中型水库移民后期扶持基金支出</t>
  </si>
  <si>
    <t>大中型水库库区基金安排的支出</t>
  </si>
  <si>
    <t>国有土地使用权出让收入安排的支出</t>
  </si>
  <si>
    <t>港口建设费安排的支出</t>
  </si>
  <si>
    <t>民航发展基金支出</t>
  </si>
  <si>
    <t>车辆通行费安排的支出</t>
  </si>
  <si>
    <t>彩票公益金安排的支出</t>
  </si>
  <si>
    <t>彩票发行销售机构业务费安排的支出</t>
  </si>
  <si>
    <t>国家电影事业发展专项资金安排的支出</t>
  </si>
  <si>
    <t>旅游发展基金支出</t>
  </si>
  <si>
    <t>政府专项债务限额和余额情况表</t>
  </si>
  <si>
    <t>项目名称</t>
  </si>
  <si>
    <t>一.2018年专项债务限额</t>
  </si>
  <si>
    <t>二.2018年末专项债务实际余额</t>
  </si>
  <si>
    <t>三.2019年专项债务限额</t>
  </si>
  <si>
    <t>四.2019年末专项债务实际余额</t>
  </si>
  <si>
    <t xml:space="preserve">  其中：411722000  上蔡县本级</t>
  </si>
  <si>
    <t xml:space="preserve">        411722001  无量寺乡</t>
  </si>
  <si>
    <t xml:space="preserve">        411722002  黄埠镇</t>
  </si>
  <si>
    <t xml:space="preserve">        411722003  邵店乡</t>
  </si>
  <si>
    <t xml:space="preserve">        411722004  五龙乡</t>
  </si>
  <si>
    <t xml:space="preserve">        411722005  齐海乡</t>
  </si>
  <si>
    <t xml:space="preserve">        411722006  塔桥镇</t>
  </si>
  <si>
    <t xml:space="preserve">        411722007  洙湖镇</t>
  </si>
  <si>
    <t xml:space="preserve">        411722008  党店镇</t>
  </si>
  <si>
    <t xml:space="preserve">        411722009  和店乡</t>
  </si>
  <si>
    <t xml:space="preserve">        411722010  蔡沟乡</t>
  </si>
  <si>
    <t xml:space="preserve">        411722011  杨集镇</t>
  </si>
  <si>
    <t xml:space="preserve">        411722012  崇礼乡</t>
  </si>
  <si>
    <t xml:space="preserve">        411722013  东岸乡</t>
  </si>
  <si>
    <t xml:space="preserve">        411722014  朱里镇</t>
  </si>
  <si>
    <t xml:space="preserve">        411722015  华陂镇</t>
  </si>
  <si>
    <t xml:space="preserve">        411722016  东洪镇</t>
  </si>
  <si>
    <t xml:space="preserve">        411722017  西洪乡</t>
  </si>
  <si>
    <t xml:space="preserve">        411722018  百尺乡</t>
  </si>
  <si>
    <t xml:space="preserve">        411722019  大路李乡</t>
  </si>
  <si>
    <t xml:space="preserve">        411722020  小岳寺乡</t>
  </si>
  <si>
    <t xml:space="preserve">        411722021  韩寨乡</t>
  </si>
  <si>
    <t xml:space="preserve">        411722022  杨屯乡</t>
  </si>
  <si>
    <t xml:space="preserve">        411722026  卧龙街道办事处</t>
  </si>
  <si>
    <t>2020年社会保险基金收入表</t>
  </si>
  <si>
    <t>收入预算数</t>
  </si>
  <si>
    <t>职工基本医疗保险（含生育保险）基金收入</t>
  </si>
  <si>
    <t>　职工基本医疗保险费收入</t>
  </si>
  <si>
    <t>　职工基本医疗保险基金财政补贴收入</t>
  </si>
  <si>
    <t>　职工基本医疗保险基金利息收入</t>
  </si>
  <si>
    <t>　其他职工基本医疗保险基金收入</t>
  </si>
  <si>
    <t xml:space="preserve">  转移收入</t>
  </si>
  <si>
    <t>城乡居民基本养老保险基金收入</t>
  </si>
  <si>
    <t>　城乡居民基本养老保险基金缴费收入</t>
  </si>
  <si>
    <t>　城乡居民基本养老保险基金财政补贴收入</t>
  </si>
  <si>
    <t>　城乡居民基本养老保险基金利息收入</t>
  </si>
  <si>
    <t>　城乡居民基本养老保险基金委托投资收益</t>
  </si>
  <si>
    <t>　城乡居民基本养老保险基金集体补助收入</t>
  </si>
  <si>
    <t>　其他城乡居民基本养老保险基金收入</t>
  </si>
  <si>
    <t>城乡居民基本医疗保险基金收入</t>
  </si>
  <si>
    <t>　城乡居民基本医疗保险基金缴费收入</t>
  </si>
  <si>
    <t>　城乡居民基本医疗保险基金财政补贴收入</t>
  </si>
  <si>
    <t>　城乡居民基本医疗保险基金利息收入</t>
  </si>
  <si>
    <t>　其他城乡居民基本医疗保险基金收入</t>
  </si>
  <si>
    <t>机关事业单位基本养老保险基金收入</t>
  </si>
  <si>
    <t>　机关事业单位基本养老保险费收入</t>
  </si>
  <si>
    <t>　机关事业单位基本养老保险基金财政补助收入</t>
  </si>
  <si>
    <t>　机关事业单位基本养老保险基金利息收入</t>
  </si>
  <si>
    <t xml:space="preserve"> 机关事业单位基本养老保险基金委托投资收益</t>
  </si>
  <si>
    <t>　其他机关事业单位养老保险基金收入</t>
  </si>
  <si>
    <t>本年收入合计</t>
  </si>
  <si>
    <t>上年滚存结余</t>
  </si>
  <si>
    <t>收入总计</t>
  </si>
  <si>
    <t>2020年社会保险基金支出表</t>
  </si>
  <si>
    <t>支出预算数</t>
  </si>
  <si>
    <t>职工基本医疗保险（含生育保险）基金支出</t>
  </si>
  <si>
    <t>　职工基本医疗保险统筹基金</t>
  </si>
  <si>
    <t>　职工基本医疗保险个人账户基金</t>
  </si>
  <si>
    <t>　其他职工基本医疗保险基金支出</t>
  </si>
  <si>
    <t xml:space="preserve">  转移支出</t>
  </si>
  <si>
    <t>城乡居民基本养老保险基金支出</t>
  </si>
  <si>
    <t>　基础养老金支出</t>
  </si>
  <si>
    <t>　个人账户养老金支出</t>
  </si>
  <si>
    <t>　丧葬抚恤补助支出</t>
  </si>
  <si>
    <t>　其他城乡居民基本养老保险基金支出</t>
  </si>
  <si>
    <t>城乡居民基本医疗保险基金支出</t>
  </si>
  <si>
    <t>　城乡居民基本医疗保险基金医疗待遇支出</t>
  </si>
  <si>
    <t>　大病医疗保险支出</t>
  </si>
  <si>
    <t>　其他城乡居民基本医疗保险基金支出</t>
  </si>
  <si>
    <t>机关事业单位基本养老保险基金支出</t>
  </si>
  <si>
    <t>　基本养老金支出</t>
  </si>
  <si>
    <t>　其他机关事业单位基本养老保险基金支出</t>
  </si>
  <si>
    <t>本年支出合计</t>
  </si>
  <si>
    <t>年末滚存结余</t>
  </si>
  <si>
    <t>支出总计</t>
  </si>
  <si>
    <t>2020年国有资本经营预算收入表</t>
  </si>
  <si>
    <t>项  目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</si>
  <si>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</si>
  <si>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</si>
  <si>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</si>
  <si>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</si>
  <si>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</si>
  <si>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</si>
  <si>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</si>
  <si>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</si>
  <si>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</si>
  <si>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</si>
  <si>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</si>
  <si>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</si>
  <si>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</si>
  <si>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</si>
  <si>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</si>
  <si>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</si>
  <si>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</si>
  <si>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</si>
  <si>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</si>
  <si>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</si>
  <si>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</si>
  <si>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上年超收收入</t>
  </si>
  <si>
    <t>说明：我县没有国有资本经营收入，所以没有编制国有资本经营预算。</t>
  </si>
  <si>
    <t>2020年国有资本经营预算支出表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</si>
  <si>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</si>
  <si>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</si>
  <si>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</si>
  <si>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</si>
  <si>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</si>
  <si>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</si>
  <si>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</si>
  <si>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</si>
  <si>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</si>
  <si>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</si>
  <si>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</si>
  <si>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</si>
  <si>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</si>
  <si>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</si>
  <si>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</si>
  <si>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2020年国有资本经营预算转移支付表</t>
  </si>
  <si>
    <t>乡镇、街道办</t>
  </si>
  <si>
    <t>专项转移支付</t>
  </si>
  <si>
    <t xml:space="preserve">      无量寺乡</t>
  </si>
  <si>
    <t xml:space="preserve">      黄埠镇</t>
  </si>
  <si>
    <t xml:space="preserve">      邵店乡</t>
  </si>
  <si>
    <t xml:space="preserve">      五龙乡</t>
  </si>
  <si>
    <t xml:space="preserve">      齐海乡</t>
  </si>
  <si>
    <t xml:space="preserve">      塔桥镇</t>
  </si>
  <si>
    <t xml:space="preserve">      洙湖镇</t>
  </si>
  <si>
    <t xml:space="preserve">      党店镇</t>
  </si>
  <si>
    <t xml:space="preserve">      和店乡</t>
  </si>
  <si>
    <t xml:space="preserve">      蔡沟乡</t>
  </si>
  <si>
    <t xml:space="preserve">      杨集镇</t>
  </si>
  <si>
    <t xml:space="preserve">      崇礼乡</t>
  </si>
  <si>
    <t xml:space="preserve">      东岸乡</t>
  </si>
  <si>
    <t xml:space="preserve">      朱里镇</t>
  </si>
  <si>
    <t xml:space="preserve">      华陂镇</t>
  </si>
  <si>
    <t xml:space="preserve">      东洪镇</t>
  </si>
  <si>
    <t xml:space="preserve">      西洪乡</t>
  </si>
  <si>
    <t xml:space="preserve">      百尺乡</t>
  </si>
  <si>
    <t xml:space="preserve">      大路李乡</t>
  </si>
  <si>
    <t xml:space="preserve">      小岳寺乡</t>
  </si>
  <si>
    <t xml:space="preserve">      韩寨乡</t>
  </si>
  <si>
    <t xml:space="preserve">      杨屯乡</t>
  </si>
  <si>
    <t xml:space="preserve">      卧龙街道办事处</t>
  </si>
  <si>
    <t xml:space="preserve">      蔡都街道办事处</t>
  </si>
  <si>
    <t xml:space="preserve">      重阳街道办事处</t>
  </si>
  <si>
    <t xml:space="preserve">      芦岗街道办事处</t>
  </si>
  <si>
    <t>合  计</t>
  </si>
  <si>
    <t>2020年本级政府性基金支出表</t>
  </si>
  <si>
    <t>　　　　　　　　　　　　　　　　　　　　</t>
  </si>
  <si>
    <t>本级基金预算支出合计</t>
  </si>
  <si>
    <t>2020年本级国有资本经营预算支出表</t>
  </si>
  <si>
    <t>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</si>
</sst>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 * #,##0_ ;_ * \-#,##0_ ;_ * &quot;-&quot;??_ ;_ @_ "/>
    <numFmt numFmtId="179" formatCode="#,##0_);[Red]\(#,##0\)"/>
    <numFmt numFmtId="180" formatCode="#,##0_ "/>
    <numFmt numFmtId="181" formatCode="0_ "/>
    <numFmt numFmtId="182" formatCode="0_);[Red]\(0\)"/>
    <numFmt numFmtId="183" formatCode="0.00_ "/>
    <numFmt numFmtId="184" formatCode="0.0_ "/>
  </numFmts>
  <fonts count="6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4"/>
      <name val="方正小标宋简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 vertical="center"/>
    </xf>
    <xf numFmtId="0" fontId="3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33" borderId="11" xfId="48" applyNumberFormat="1" applyFont="1" applyFill="1" applyBorder="1" applyAlignment="1" applyProtection="1">
      <alignment vertical="center"/>
      <protection/>
    </xf>
    <xf numFmtId="178" fontId="7" fillId="0" borderId="10" xfId="69" applyNumberFormat="1" applyFont="1" applyFill="1" applyBorder="1" applyAlignment="1">
      <alignment horizontal="center" vertical="center"/>
    </xf>
    <xf numFmtId="0" fontId="6" fillId="33" borderId="12" xfId="48" applyNumberFormat="1" applyFont="1" applyFill="1" applyBorder="1" applyAlignment="1" applyProtection="1">
      <alignment vertical="center"/>
      <protection/>
    </xf>
    <xf numFmtId="178" fontId="7" fillId="0" borderId="13" xfId="69" applyNumberFormat="1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179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51" applyFill="1">
      <alignment/>
      <protection/>
    </xf>
    <xf numFmtId="0" fontId="5" fillId="0" borderId="0" xfId="51" applyFont="1" applyFill="1">
      <alignment/>
      <protection/>
    </xf>
    <xf numFmtId="0" fontId="5" fillId="0" borderId="0" xfId="49" applyFont="1">
      <alignment vertical="center"/>
      <protection/>
    </xf>
    <xf numFmtId="0" fontId="0" fillId="0" borderId="14" xfId="5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left" vertical="center"/>
      <protection/>
    </xf>
    <xf numFmtId="180" fontId="9" fillId="0" borderId="10" xfId="70" applyNumberFormat="1" applyFont="1" applyFill="1" applyBorder="1" applyAlignment="1">
      <alignment horizontal="right" vertical="center" wrapText="1"/>
    </xf>
    <xf numFmtId="179" fontId="5" fillId="0" borderId="0" xfId="51" applyNumberFormat="1" applyFont="1" applyFill="1">
      <alignment/>
      <protection/>
    </xf>
    <xf numFmtId="10" fontId="5" fillId="0" borderId="0" xfId="33" applyNumberFormat="1" applyFont="1" applyFill="1" applyAlignment="1">
      <alignment/>
    </xf>
    <xf numFmtId="0" fontId="10" fillId="0" borderId="10" xfId="42" applyFont="1" applyFill="1" applyBorder="1" applyAlignment="1">
      <alignment horizontal="left" vertical="center" indent="1"/>
      <protection/>
    </xf>
    <xf numFmtId="180" fontId="0" fillId="33" borderId="10" xfId="70" applyNumberFormat="1" applyFont="1" applyFill="1" applyBorder="1" applyAlignment="1" applyProtection="1">
      <alignment horizontal="right" vertical="center" wrapText="1"/>
      <protection/>
    </xf>
    <xf numFmtId="180" fontId="0" fillId="0" borderId="10" xfId="70" applyNumberFormat="1" applyFont="1" applyFill="1" applyBorder="1" applyAlignment="1" applyProtection="1">
      <alignment horizontal="right" vertical="center" wrapText="1"/>
      <protection/>
    </xf>
    <xf numFmtId="180" fontId="7" fillId="0" borderId="10" xfId="70" applyNumberFormat="1" applyFont="1" applyFill="1" applyBorder="1" applyAlignment="1">
      <alignment horizontal="right" vertical="center" wrapText="1"/>
    </xf>
    <xf numFmtId="0" fontId="8" fillId="0" borderId="10" xfId="51" applyFont="1" applyFill="1" applyBorder="1">
      <alignment/>
      <protection/>
    </xf>
    <xf numFmtId="0" fontId="5" fillId="0" borderId="10" xfId="51" applyFont="1" applyFill="1" applyBorder="1">
      <alignment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180" fontId="0" fillId="0" borderId="10" xfId="70" applyNumberFormat="1" applyFont="1" applyFill="1" applyBorder="1" applyAlignment="1">
      <alignment horizontal="right" vertical="center" wrapText="1"/>
    </xf>
    <xf numFmtId="0" fontId="0" fillId="0" borderId="10" xfId="51" applyFill="1" applyBorder="1">
      <alignment/>
      <protection/>
    </xf>
    <xf numFmtId="0" fontId="5" fillId="0" borderId="10" xfId="49" applyFont="1" applyBorder="1" applyAlignment="1">
      <alignment horizontal="center" vertical="center"/>
      <protection/>
    </xf>
    <xf numFmtId="180" fontId="5" fillId="0" borderId="10" xfId="70" applyNumberFormat="1" applyFont="1" applyFill="1" applyBorder="1" applyAlignment="1">
      <alignment horizontal="right" vertical="center" wrapText="1"/>
    </xf>
    <xf numFmtId="0" fontId="0" fillId="0" borderId="0" xfId="51" applyFont="1" applyFill="1">
      <alignment/>
      <protection/>
    </xf>
    <xf numFmtId="0" fontId="11" fillId="0" borderId="10" xfId="57" applyFont="1" applyFill="1" applyBorder="1">
      <alignment vertical="center"/>
      <protection/>
    </xf>
    <xf numFmtId="179" fontId="8" fillId="0" borderId="10" xfId="52" applyNumberFormat="1" applyFont="1" applyFill="1" applyBorder="1" applyAlignment="1" applyProtection="1">
      <alignment horizontal="right" vertical="center" wrapText="1"/>
      <protection/>
    </xf>
    <xf numFmtId="0" fontId="12" fillId="0" borderId="10" xfId="57" applyFont="1" applyFill="1" applyBorder="1" applyAlignment="1">
      <alignment horizontal="left" vertical="center" indent="1"/>
      <protection/>
    </xf>
    <xf numFmtId="179" fontId="10" fillId="0" borderId="10" xfId="52" applyNumberFormat="1" applyFont="1" applyFill="1" applyBorder="1" applyAlignment="1" applyProtection="1">
      <alignment horizontal="right" vertical="center" wrapText="1"/>
      <protection/>
    </xf>
    <xf numFmtId="0" fontId="12" fillId="0" borderId="10" xfId="57" applyFont="1" applyFill="1" applyBorder="1" applyAlignment="1">
      <alignment horizontal="left" vertical="center" wrapText="1" indent="1"/>
      <protection/>
    </xf>
    <xf numFmtId="0" fontId="13" fillId="0" borderId="10" xfId="57" applyFont="1" applyFill="1" applyBorder="1" applyAlignment="1">
      <alignment horizontal="left" vertical="center" indent="1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0" fillId="0" borderId="10" xfId="49" applyFont="1" applyBorder="1">
      <alignment vertical="center"/>
      <protection/>
    </xf>
    <xf numFmtId="179" fontId="10" fillId="33" borderId="10" xfId="70" applyNumberFormat="1" applyFont="1" applyFill="1" applyBorder="1" applyAlignment="1">
      <alignment horizontal="right" vertical="center" wrapText="1"/>
    </xf>
    <xf numFmtId="0" fontId="0" fillId="0" borderId="10" xfId="51" applyFont="1" applyFill="1" applyBorder="1" applyAlignment="1">
      <alignment horizontal="left" vertical="center" wrapText="1"/>
      <protection/>
    </xf>
    <xf numFmtId="179" fontId="0" fillId="0" borderId="10" xfId="52" applyNumberFormat="1" applyFont="1" applyFill="1" applyBorder="1" applyAlignment="1" applyProtection="1">
      <alignment horizontal="right" vertical="center" wrapText="1"/>
      <protection/>
    </xf>
    <xf numFmtId="179" fontId="5" fillId="0" borderId="10" xfId="52" applyNumberFormat="1" applyFont="1" applyFill="1" applyBorder="1" applyAlignment="1" applyProtection="1">
      <alignment horizontal="right" vertical="center" wrapText="1"/>
      <protection/>
    </xf>
    <xf numFmtId="179" fontId="0" fillId="0" borderId="0" xfId="51" applyNumberFormat="1" applyFill="1">
      <alignment/>
      <protection/>
    </xf>
    <xf numFmtId="0" fontId="0" fillId="0" borderId="0" xfId="55" applyFont="1" applyFill="1">
      <alignment vertical="center"/>
      <protection/>
    </xf>
    <xf numFmtId="0" fontId="5" fillId="0" borderId="0" xfId="55" applyFont="1" applyFill="1">
      <alignment vertical="center"/>
      <protection/>
    </xf>
    <xf numFmtId="181" fontId="0" fillId="0" borderId="0" xfId="55" applyNumberFormat="1" applyFont="1" applyFill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181" fontId="2" fillId="0" borderId="0" xfId="55" applyNumberFormat="1" applyFont="1" applyFill="1" applyAlignment="1">
      <alignment vertical="center"/>
      <protection/>
    </xf>
    <xf numFmtId="0" fontId="0" fillId="0" borderId="0" xfId="55" applyFont="1" applyFill="1" applyAlignment="1">
      <alignment horizontal="center" vertical="center"/>
      <protection/>
    </xf>
    <xf numFmtId="181" fontId="5" fillId="34" borderId="10" xfId="55" applyNumberFormat="1" applyFont="1" applyFill="1" applyBorder="1" applyAlignment="1">
      <alignment horizontal="center" vertical="center" wrapText="1"/>
      <protection/>
    </xf>
    <xf numFmtId="181" fontId="5" fillId="0" borderId="10" xfId="55" applyNumberFormat="1" applyFont="1" applyFill="1" applyBorder="1" applyAlignment="1">
      <alignment horizontal="center" vertical="center"/>
      <protection/>
    </xf>
    <xf numFmtId="0" fontId="8" fillId="34" borderId="10" xfId="55" applyFont="1" applyFill="1" applyBorder="1">
      <alignment vertical="center"/>
      <protection/>
    </xf>
    <xf numFmtId="182" fontId="5" fillId="0" borderId="10" xfId="55" applyNumberFormat="1" applyFont="1" applyFill="1" applyBorder="1" applyAlignment="1">
      <alignment vertical="center"/>
      <protection/>
    </xf>
    <xf numFmtId="181" fontId="10" fillId="0" borderId="10" xfId="55" applyNumberFormat="1" applyFont="1" applyFill="1" applyBorder="1" applyAlignment="1">
      <alignment vertical="center" wrapText="1"/>
      <protection/>
    </xf>
    <xf numFmtId="182" fontId="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0" fontId="8" fillId="0" borderId="10" xfId="55" applyFont="1" applyFill="1" applyBorder="1">
      <alignment vertical="center"/>
      <protection/>
    </xf>
    <xf numFmtId="182" fontId="5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>
      <alignment vertical="center"/>
      <protection/>
    </xf>
    <xf numFmtId="182" fontId="0" fillId="0" borderId="10" xfId="55" applyNumberFormat="1" applyFont="1" applyFill="1" applyBorder="1" applyAlignment="1">
      <alignment horizontal="right" vertical="center"/>
      <protection/>
    </xf>
    <xf numFmtId="182" fontId="0" fillId="0" borderId="10" xfId="55" applyNumberFormat="1" applyFont="1" applyFill="1" applyBorder="1" applyAlignment="1">
      <alignment vertical="distributed"/>
      <protection/>
    </xf>
    <xf numFmtId="182" fontId="5" fillId="0" borderId="10" xfId="55" applyNumberFormat="1" applyFont="1" applyFill="1" applyBorder="1" applyAlignment="1">
      <alignment vertical="distributed"/>
      <protection/>
    </xf>
    <xf numFmtId="0" fontId="10" fillId="0" borderId="10" xfId="55" applyNumberFormat="1" applyFont="1" applyFill="1" applyBorder="1" applyAlignment="1" applyProtection="1">
      <alignment horizontal="left" vertical="center"/>
      <protection/>
    </xf>
    <xf numFmtId="0" fontId="10" fillId="0" borderId="10" xfId="55" applyNumberFormat="1" applyFont="1" applyFill="1" applyBorder="1" applyAlignment="1" applyProtection="1">
      <alignment vertical="center"/>
      <protection/>
    </xf>
    <xf numFmtId="0" fontId="8" fillId="0" borderId="10" xfId="55" applyNumberFormat="1" applyFont="1" applyFill="1" applyBorder="1" applyAlignment="1" applyProtection="1">
      <alignment vertical="center" wrapText="1"/>
      <protection/>
    </xf>
    <xf numFmtId="0" fontId="8" fillId="0" borderId="10" xfId="55" applyNumberFormat="1" applyFont="1" applyFill="1" applyBorder="1" applyAlignment="1" applyProtection="1">
      <alignment horizontal="center" vertical="center"/>
      <protection/>
    </xf>
    <xf numFmtId="180" fontId="0" fillId="0" borderId="0" xfId="55" applyNumberFormat="1" applyFont="1" applyFill="1">
      <alignment vertical="center"/>
      <protection/>
    </xf>
    <xf numFmtId="0" fontId="8" fillId="34" borderId="10" xfId="55" applyFont="1" applyFill="1" applyBorder="1" applyAlignment="1">
      <alignment horizontal="left" vertical="center"/>
      <protection/>
    </xf>
    <xf numFmtId="182" fontId="5" fillId="34" borderId="10" xfId="55" applyNumberFormat="1" applyFont="1" applyFill="1" applyBorder="1" applyAlignment="1">
      <alignment vertical="center"/>
      <protection/>
    </xf>
    <xf numFmtId="181" fontId="5" fillId="34" borderId="10" xfId="55" applyNumberFormat="1" applyFont="1" applyFill="1" applyBorder="1" applyAlignment="1">
      <alignment horizontal="center" vertical="center"/>
      <protection/>
    </xf>
    <xf numFmtId="182" fontId="5" fillId="34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NumberFormat="1" applyFont="1" applyFill="1" applyBorder="1" applyAlignment="1" applyProtection="1">
      <alignment vertical="center" wrapText="1"/>
      <protection/>
    </xf>
    <xf numFmtId="0" fontId="10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>
      <alignment horizontal="left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6" fillId="33" borderId="15" xfId="48" applyNumberFormat="1" applyFont="1" applyFill="1" applyBorder="1" applyAlignment="1" applyProtection="1">
      <alignment horizontal="left" vertical="center"/>
      <protection/>
    </xf>
    <xf numFmtId="0" fontId="6" fillId="33" borderId="10" xfId="48" applyNumberFormat="1" applyFont="1" applyFill="1" applyBorder="1" applyAlignment="1" applyProtection="1">
      <alignment horizontal="left" vertical="center"/>
      <protection/>
    </xf>
    <xf numFmtId="0" fontId="6" fillId="33" borderId="10" xfId="48" applyNumberFormat="1" applyFont="1" applyFill="1" applyBorder="1" applyAlignment="1" applyProtection="1">
      <alignment horizontal="right" vertical="center"/>
      <protection/>
    </xf>
    <xf numFmtId="0" fontId="0" fillId="0" borderId="0" xfId="50" applyFill="1">
      <alignment vertical="center"/>
      <protection/>
    </xf>
    <xf numFmtId="0" fontId="0" fillId="0" borderId="0" xfId="50" applyFont="1" applyFill="1">
      <alignment vertical="center"/>
      <protection/>
    </xf>
    <xf numFmtId="183" fontId="0" fillId="0" borderId="0" xfId="50" applyNumberFormat="1" applyFill="1">
      <alignment vertical="center"/>
      <protection/>
    </xf>
    <xf numFmtId="0" fontId="14" fillId="0" borderId="0" xfId="50" applyFont="1" applyFill="1">
      <alignment vertical="center"/>
      <protection/>
    </xf>
    <xf numFmtId="0" fontId="0" fillId="0" borderId="14" xfId="50" applyFont="1" applyFill="1" applyBorder="1" applyAlignment="1">
      <alignment horizontal="right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183" fontId="5" fillId="0" borderId="10" xfId="44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3" fontId="0" fillId="0" borderId="10" xfId="43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183" fontId="5" fillId="0" borderId="10" xfId="43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181" fontId="65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6" fillId="34" borderId="10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 shrinkToFit="1"/>
    </xf>
    <xf numFmtId="49" fontId="16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65" fillId="34" borderId="10" xfId="0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34" borderId="10" xfId="0" applyNumberFormat="1" applyFont="1" applyFill="1" applyBorder="1" applyAlignment="1" applyProtection="1">
      <alignment horizontal="right" vertical="center"/>
      <protection/>
    </xf>
    <xf numFmtId="180" fontId="0" fillId="34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 applyProtection="1">
      <alignment horizontal="right" vertical="center"/>
      <protection/>
    </xf>
    <xf numFmtId="0" fontId="6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81" fontId="10" fillId="33" borderId="11" xfId="48" applyNumberFormat="1" applyFont="1" applyFill="1" applyBorder="1" applyAlignment="1" applyProtection="1">
      <alignment horizontal="right" vertical="center"/>
      <protection/>
    </xf>
    <xf numFmtId="0" fontId="10" fillId="33" borderId="11" xfId="4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81" fontId="1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shrinkToFit="1"/>
    </xf>
    <xf numFmtId="0" fontId="18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shrinkToFit="1"/>
    </xf>
    <xf numFmtId="0" fontId="66" fillId="34" borderId="10" xfId="0" applyFont="1" applyFill="1" applyBorder="1" applyAlignment="1">
      <alignment vertical="center"/>
    </xf>
    <xf numFmtId="0" fontId="66" fillId="34" borderId="13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shrinkToFit="1"/>
    </xf>
    <xf numFmtId="0" fontId="66" fillId="34" borderId="1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184" fontId="10" fillId="34" borderId="1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81" fontId="10" fillId="34" borderId="1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 wrapText="1"/>
    </xf>
    <xf numFmtId="0" fontId="5" fillId="0" borderId="0" xfId="41" applyFont="1" applyFill="1">
      <alignment vertical="center"/>
      <protection/>
    </xf>
    <xf numFmtId="0" fontId="0" fillId="0" borderId="0" xfId="41" applyFont="1" applyFill="1">
      <alignment vertical="center"/>
      <protection/>
    </xf>
    <xf numFmtId="0" fontId="0" fillId="0" borderId="0" xfId="41" applyFont="1" applyFill="1" applyBorder="1">
      <alignment vertical="center"/>
      <protection/>
    </xf>
    <xf numFmtId="0" fontId="19" fillId="0" borderId="0" xfId="4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left" vertical="center" wrapText="1"/>
      <protection/>
    </xf>
    <xf numFmtId="182" fontId="65" fillId="0" borderId="10" xfId="0" applyNumberFormat="1" applyFont="1" applyFill="1" applyBorder="1" applyAlignment="1">
      <alignment horizontal="right" vertical="center"/>
    </xf>
    <xf numFmtId="182" fontId="65" fillId="0" borderId="0" xfId="0" applyNumberFormat="1" applyFont="1" applyFill="1" applyBorder="1" applyAlignment="1">
      <alignment horizontal="right" vertical="center"/>
    </xf>
    <xf numFmtId="49" fontId="0" fillId="0" borderId="10" xfId="56" applyNumberFormat="1" applyFont="1" applyFill="1" applyBorder="1" applyAlignment="1" applyProtection="1">
      <alignment vertical="center" wrapText="1"/>
      <protection/>
    </xf>
    <xf numFmtId="182" fontId="63" fillId="0" borderId="10" xfId="0" applyNumberFormat="1" applyFont="1" applyFill="1" applyBorder="1" applyAlignment="1">
      <alignment horizontal="right" vertical="center"/>
    </xf>
    <xf numFmtId="49" fontId="5" fillId="0" borderId="10" xfId="56" applyNumberFormat="1" applyFont="1" applyFill="1" applyBorder="1" applyAlignment="1" applyProtection="1">
      <alignment horizontal="left" vertical="center" wrapText="1"/>
      <protection/>
    </xf>
    <xf numFmtId="182" fontId="63" fillId="34" borderId="10" xfId="0" applyNumberFormat="1" applyFont="1" applyFill="1" applyBorder="1" applyAlignment="1">
      <alignment horizontal="right" vertical="center"/>
    </xf>
    <xf numFmtId="0" fontId="0" fillId="0" borderId="0" xfId="41" applyFont="1" applyFill="1" applyAlignment="1">
      <alignment vertical="center" wrapText="1"/>
      <protection/>
    </xf>
    <xf numFmtId="49" fontId="0" fillId="0" borderId="10" xfId="56" applyNumberFormat="1" applyFont="1" applyFill="1" applyBorder="1" applyAlignment="1" applyProtection="1">
      <alignment horizontal="left" vertical="center" wrapText="1"/>
      <protection/>
    </xf>
    <xf numFmtId="180" fontId="0" fillId="0" borderId="10" xfId="41" applyNumberFormat="1" applyFont="1" applyFill="1" applyBorder="1">
      <alignment vertical="center"/>
      <protection/>
    </xf>
    <xf numFmtId="180" fontId="5" fillId="0" borderId="10" xfId="41" applyNumberFormat="1" applyFont="1" applyFill="1" applyBorder="1">
      <alignment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182" fontId="0" fillId="0" borderId="0" xfId="41" applyNumberFormat="1" applyFont="1" applyFill="1">
      <alignment vertical="center"/>
      <protection/>
    </xf>
    <xf numFmtId="180" fontId="0" fillId="0" borderId="0" xfId="41" applyNumberFormat="1" applyFont="1" applyFill="1">
      <alignment vertical="center"/>
      <protection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1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49" fontId="0" fillId="0" borderId="10" xfId="0" applyNumberFormat="1" applyFont="1" applyFill="1" applyBorder="1" applyAlignment="1">
      <alignment horizontal="left" vertical="center"/>
    </xf>
    <xf numFmtId="181" fontId="0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center"/>
    </xf>
    <xf numFmtId="184" fontId="0" fillId="34" borderId="10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81" fontId="10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0" xfId="4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63" fillId="34" borderId="14" xfId="0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vertical="center"/>
    </xf>
    <xf numFmtId="0" fontId="66" fillId="34" borderId="19" xfId="0" applyFont="1" applyFill="1" applyBorder="1" applyAlignment="1">
      <alignment vertical="center" wrapText="1" shrinkToFit="1"/>
    </xf>
    <xf numFmtId="0" fontId="66" fillId="34" borderId="17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2" fillId="0" borderId="0" xfId="50" applyFont="1" applyFill="1" applyAlignment="1">
      <alignment horizontal="center" vertical="center"/>
      <protection/>
    </xf>
    <xf numFmtId="183" fontId="2" fillId="0" borderId="0" xfId="50" applyNumberFormat="1" applyFont="1" applyFill="1" applyAlignment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2" fillId="0" borderId="0" xfId="42" applyFont="1" applyFill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/>
      <protection/>
    </xf>
    <xf numFmtId="0" fontId="10" fillId="0" borderId="18" xfId="0" applyFont="1" applyBorder="1" applyAlignment="1">
      <alignment vertical="center"/>
    </xf>
    <xf numFmtId="0" fontId="2" fillId="0" borderId="0" xfId="42" applyFont="1" applyFill="1" applyAlignment="1">
      <alignment horizontal="center" vertical="center" wrapText="1"/>
      <protection/>
    </xf>
    <xf numFmtId="0" fontId="2" fillId="0" borderId="0" xfId="45" applyFont="1" applyAlignment="1">
      <alignment horizontal="center" vertical="center" wrapText="1"/>
      <protection/>
    </xf>
    <xf numFmtId="0" fontId="0" fillId="0" borderId="0" xfId="51" applyFill="1" applyBorder="1" applyAlignment="1">
      <alignment/>
      <protection/>
    </xf>
    <xf numFmtId="0" fontId="0" fillId="0" borderId="0" xfId="0" applyBorder="1" applyAlignment="1">
      <alignment vertical="center"/>
    </xf>
    <xf numFmtId="0" fontId="2" fillId="0" borderId="0" xfId="55" applyFont="1" applyFill="1" applyAlignment="1">
      <alignment horizontal="center" vertical="center"/>
      <protection/>
    </xf>
    <xf numFmtId="181" fontId="2" fillId="0" borderId="0" xfId="55" applyNumberFormat="1" applyFont="1" applyFill="1" applyAlignment="1">
      <alignment horizontal="center" vertical="center"/>
      <protection/>
    </xf>
    <xf numFmtId="183" fontId="0" fillId="0" borderId="18" xfId="0" applyNumberFormat="1" applyFont="1" applyFill="1" applyBorder="1" applyAlignment="1">
      <alignment horizontal="left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3" xfId="43"/>
    <cellStyle name="常规 15" xfId="44"/>
    <cellStyle name="常规 15_2017年财政收支预算" xfId="45"/>
    <cellStyle name="常规 2" xfId="46"/>
    <cellStyle name="常规 3" xfId="47"/>
    <cellStyle name="常规 4" xfId="48"/>
    <cellStyle name="常规_12-29日省政府常务会议材料附件" xfId="49"/>
    <cellStyle name="常规_2007基金预算" xfId="50"/>
    <cellStyle name="常规_2012年国有资本经营预算收支总表" xfId="51"/>
    <cellStyle name="常规_2012年基金收支预算草案12" xfId="52"/>
    <cellStyle name="常规_20160105省级2016年预算情况表（最新）" xfId="53"/>
    <cellStyle name="常规_2016年全省社会保险基金收支预算表细化" xfId="54"/>
    <cellStyle name="常规_2016年省本级社会保险基金收支预算表细化" xfId="55"/>
    <cellStyle name="常规_EE70A06373940074E0430A0804CB0074" xfId="56"/>
    <cellStyle name="常规_Xl0000068" xfId="57"/>
    <cellStyle name="常规_附件：2012年出口退税基数及超基数上解情况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千位分隔 2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54.875" style="80" customWidth="1"/>
    <col min="2" max="2" width="11.50390625" style="100" customWidth="1"/>
    <col min="3" max="3" width="9.75390625" style="100" customWidth="1"/>
    <col min="4" max="4" width="9.25390625" style="100" customWidth="1"/>
    <col min="5" max="5" width="9.25390625" style="80" bestFit="1" customWidth="1"/>
    <col min="6" max="16384" width="9.00390625" style="80" customWidth="1"/>
  </cols>
  <sheetData>
    <row r="1" spans="1:4" ht="40.5" customHeight="1">
      <c r="A1" s="225" t="s">
        <v>1141</v>
      </c>
      <c r="B1" s="225"/>
      <c r="C1" s="225"/>
      <c r="D1" s="225"/>
    </row>
    <row r="2" spans="1:4" ht="18" customHeight="1">
      <c r="A2" s="210" t="s">
        <v>1142</v>
      </c>
      <c r="B2" s="211"/>
      <c r="C2" s="211"/>
      <c r="D2" s="211" t="s">
        <v>1</v>
      </c>
    </row>
    <row r="3" spans="1:4" ht="57" customHeight="1">
      <c r="A3" s="101" t="s">
        <v>2</v>
      </c>
      <c r="B3" s="102" t="s">
        <v>4</v>
      </c>
      <c r="C3" s="102" t="s">
        <v>922</v>
      </c>
      <c r="D3" s="102" t="s">
        <v>923</v>
      </c>
    </row>
    <row r="4" spans="1:4" ht="18.75">
      <c r="A4" s="104" t="s">
        <v>1143</v>
      </c>
      <c r="B4" s="106">
        <f>SUM(B5,B10,B15,B39,B50,B53)</f>
        <v>154459</v>
      </c>
      <c r="C4" s="105">
        <f>SUM(C5,C10,C15,C39,C50,C53)</f>
        <v>1721.18</v>
      </c>
      <c r="D4" s="106">
        <f>SUM(D5,D10,D15,D39,D50,D53)</f>
        <v>15314</v>
      </c>
    </row>
    <row r="5" spans="1:4" ht="18.75">
      <c r="A5" s="104" t="s">
        <v>926</v>
      </c>
      <c r="B5" s="105">
        <f>B6+B8</f>
        <v>108</v>
      </c>
      <c r="C5" s="105">
        <f>C6+C8</f>
        <v>70</v>
      </c>
      <c r="D5" s="105">
        <f>D6+D8</f>
        <v>38</v>
      </c>
    </row>
    <row r="6" spans="1:4" ht="18.75">
      <c r="A6" s="108" t="s">
        <v>927</v>
      </c>
      <c r="B6" s="105">
        <f aca="true" t="shared" si="0" ref="B6:D10">B7</f>
        <v>81</v>
      </c>
      <c r="C6" s="105">
        <f t="shared" si="0"/>
        <v>45</v>
      </c>
      <c r="D6" s="105">
        <f t="shared" si="0"/>
        <v>36</v>
      </c>
    </row>
    <row r="7" spans="1:4" ht="18.75">
      <c r="A7" s="109" t="s">
        <v>928</v>
      </c>
      <c r="B7" s="105">
        <v>81</v>
      </c>
      <c r="C7" s="105">
        <v>45</v>
      </c>
      <c r="D7" s="105">
        <v>36</v>
      </c>
    </row>
    <row r="8" spans="1:4" ht="18.75">
      <c r="A8" s="108" t="s">
        <v>929</v>
      </c>
      <c r="B8" s="105">
        <f t="shared" si="0"/>
        <v>27</v>
      </c>
      <c r="C8" s="105">
        <f t="shared" si="0"/>
        <v>25</v>
      </c>
      <c r="D8" s="105">
        <f t="shared" si="0"/>
        <v>2</v>
      </c>
    </row>
    <row r="9" spans="1:4" ht="18.75">
      <c r="A9" s="109" t="s">
        <v>930</v>
      </c>
      <c r="B9" s="106">
        <v>27</v>
      </c>
      <c r="C9" s="106">
        <v>25</v>
      </c>
      <c r="D9" s="106">
        <v>2</v>
      </c>
    </row>
    <row r="10" spans="1:4" ht="18.75">
      <c r="A10" s="104" t="s">
        <v>931</v>
      </c>
      <c r="B10" s="105">
        <f t="shared" si="0"/>
        <v>240</v>
      </c>
      <c r="C10" s="105">
        <f t="shared" si="0"/>
        <v>191.68</v>
      </c>
      <c r="D10" s="105">
        <f t="shared" si="0"/>
        <v>48</v>
      </c>
    </row>
    <row r="11" spans="1:4" ht="18.75">
      <c r="A11" s="110" t="s">
        <v>932</v>
      </c>
      <c r="B11" s="105">
        <f>SUM(B12:B14)</f>
        <v>240</v>
      </c>
      <c r="C11" s="105">
        <f>SUM(C12:C14)</f>
        <v>191.68</v>
      </c>
      <c r="D11" s="105">
        <f>SUM(D12:D14)</f>
        <v>48</v>
      </c>
    </row>
    <row r="12" spans="1:4" ht="18.75">
      <c r="A12" s="109" t="s">
        <v>933</v>
      </c>
      <c r="B12" s="105">
        <v>74</v>
      </c>
      <c r="C12" s="105">
        <v>73.68</v>
      </c>
      <c r="D12" s="105"/>
    </row>
    <row r="13" spans="1:4" ht="18.75">
      <c r="A13" s="109" t="s">
        <v>934</v>
      </c>
      <c r="B13" s="105">
        <v>113</v>
      </c>
      <c r="C13" s="105">
        <v>113</v>
      </c>
      <c r="D13" s="105"/>
    </row>
    <row r="14" spans="1:4" ht="18.75">
      <c r="A14" s="109" t="s">
        <v>935</v>
      </c>
      <c r="B14" s="105">
        <v>53</v>
      </c>
      <c r="C14" s="105">
        <v>5</v>
      </c>
      <c r="D14" s="105">
        <v>48</v>
      </c>
    </row>
    <row r="15" spans="1:4" ht="18.75">
      <c r="A15" s="111" t="s">
        <v>936</v>
      </c>
      <c r="B15" s="105">
        <f>SUM(B16,B29,B33,B34,B37)</f>
        <v>109380</v>
      </c>
      <c r="C15" s="105">
        <f>SUM(C16,C29,C33,C34,C37)</f>
        <v>0</v>
      </c>
      <c r="D15" s="105">
        <f>SUM(D16,D29,D33,D34,D37)</f>
        <v>14513</v>
      </c>
    </row>
    <row r="16" spans="1:4" ht="18.75">
      <c r="A16" s="112" t="s">
        <v>937</v>
      </c>
      <c r="B16" s="105">
        <f>SUM(B17:B28)</f>
        <v>99366</v>
      </c>
      <c r="C16" s="105">
        <f>SUM(C17:C28)</f>
        <v>0</v>
      </c>
      <c r="D16" s="105">
        <v>4499</v>
      </c>
    </row>
    <row r="17" spans="1:4" ht="18.75">
      <c r="A17" s="109" t="s">
        <v>938</v>
      </c>
      <c r="B17" s="105">
        <v>13720</v>
      </c>
      <c r="C17" s="105"/>
      <c r="D17" s="105"/>
    </row>
    <row r="18" spans="1:4" ht="18.75">
      <c r="A18" s="109" t="s">
        <v>939</v>
      </c>
      <c r="B18" s="106">
        <v>8000</v>
      </c>
      <c r="C18" s="105"/>
      <c r="D18" s="105"/>
    </row>
    <row r="19" spans="1:4" ht="18.75">
      <c r="A19" s="109" t="s">
        <v>940</v>
      </c>
      <c r="B19" s="106">
        <v>25500</v>
      </c>
      <c r="C19" s="105"/>
      <c r="D19" s="105"/>
    </row>
    <row r="20" spans="1:4" ht="18.75">
      <c r="A20" s="109" t="s">
        <v>941</v>
      </c>
      <c r="B20" s="106"/>
      <c r="C20" s="105"/>
      <c r="D20" s="105"/>
    </row>
    <row r="21" spans="1:4" ht="18.75">
      <c r="A21" s="109" t="s">
        <v>942</v>
      </c>
      <c r="B21" s="106">
        <v>2000</v>
      </c>
      <c r="C21" s="105"/>
      <c r="D21" s="105"/>
    </row>
    <row r="22" spans="1:4" ht="18.75">
      <c r="A22" s="109" t="s">
        <v>943</v>
      </c>
      <c r="B22" s="106">
        <v>10</v>
      </c>
      <c r="C22" s="105"/>
      <c r="D22" s="105"/>
    </row>
    <row r="23" spans="1:4" ht="18.75">
      <c r="A23" s="109" t="s">
        <v>944</v>
      </c>
      <c r="B23" s="106"/>
      <c r="C23" s="105"/>
      <c r="D23" s="105"/>
    </row>
    <row r="24" spans="1:4" ht="18.75">
      <c r="A24" s="109" t="s">
        <v>945</v>
      </c>
      <c r="B24" s="106">
        <v>50</v>
      </c>
      <c r="C24" s="105"/>
      <c r="D24" s="105"/>
    </row>
    <row r="25" spans="1:4" ht="18.75">
      <c r="A25" s="109" t="s">
        <v>946</v>
      </c>
      <c r="B25" s="106"/>
      <c r="C25" s="105"/>
      <c r="D25" s="105"/>
    </row>
    <row r="26" spans="1:4" ht="18.75">
      <c r="A26" s="109" t="s">
        <v>947</v>
      </c>
      <c r="B26" s="106"/>
      <c r="C26" s="105"/>
      <c r="D26" s="105"/>
    </row>
    <row r="27" spans="1:4" ht="18.75">
      <c r="A27" s="109" t="s">
        <v>948</v>
      </c>
      <c r="B27" s="106"/>
      <c r="C27" s="105"/>
      <c r="D27" s="105"/>
    </row>
    <row r="28" spans="1:4" ht="18.75">
      <c r="A28" s="109" t="s">
        <v>949</v>
      </c>
      <c r="B28" s="106">
        <v>50086</v>
      </c>
      <c r="C28" s="105"/>
      <c r="D28" s="105">
        <v>4499</v>
      </c>
    </row>
    <row r="29" spans="1:4" ht="18.75">
      <c r="A29" s="113" t="s">
        <v>950</v>
      </c>
      <c r="B29" s="105">
        <f>SUM(B30:B32)</f>
        <v>3275</v>
      </c>
      <c r="C29" s="105">
        <f>SUM(C30:C32)</f>
        <v>0</v>
      </c>
      <c r="D29" s="105">
        <f>SUM(D30:D32)</f>
        <v>3275</v>
      </c>
    </row>
    <row r="30" spans="1:4" ht="18.75">
      <c r="A30" s="109" t="s">
        <v>938</v>
      </c>
      <c r="B30" s="105"/>
      <c r="C30" s="105"/>
      <c r="D30" s="105"/>
    </row>
    <row r="31" spans="1:4" ht="18.75">
      <c r="A31" s="109" t="s">
        <v>939</v>
      </c>
      <c r="B31" s="105"/>
      <c r="C31" s="105"/>
      <c r="D31" s="105"/>
    </row>
    <row r="32" spans="1:4" ht="18.75">
      <c r="A32" s="109" t="s">
        <v>951</v>
      </c>
      <c r="B32" s="105">
        <v>3275</v>
      </c>
      <c r="C32" s="105"/>
      <c r="D32" s="105">
        <v>3275</v>
      </c>
    </row>
    <row r="33" spans="1:4" ht="18.75">
      <c r="A33" s="113" t="s">
        <v>952</v>
      </c>
      <c r="B33" s="105">
        <v>2133</v>
      </c>
      <c r="C33" s="105">
        <v>0</v>
      </c>
      <c r="D33" s="105">
        <v>2133</v>
      </c>
    </row>
    <row r="34" spans="1:4" ht="18.75">
      <c r="A34" s="112" t="s">
        <v>953</v>
      </c>
      <c r="B34" s="105">
        <f>SUM(B35:B36)</f>
        <v>4114</v>
      </c>
      <c r="C34" s="105">
        <f>SUM(C35:C36)</f>
        <v>0</v>
      </c>
      <c r="D34" s="105">
        <f>SUM(D35:D36)</f>
        <v>4114</v>
      </c>
    </row>
    <row r="35" spans="1:4" ht="18.75">
      <c r="A35" s="109" t="s">
        <v>954</v>
      </c>
      <c r="B35" s="105"/>
      <c r="C35" s="105"/>
      <c r="D35" s="105"/>
    </row>
    <row r="36" spans="1:4" ht="18.75">
      <c r="A36" s="109" t="s">
        <v>955</v>
      </c>
      <c r="B36" s="105">
        <v>4114</v>
      </c>
      <c r="C36" s="105"/>
      <c r="D36" s="105">
        <v>4114</v>
      </c>
    </row>
    <row r="37" spans="1:4" ht="18.75">
      <c r="A37" s="112" t="s">
        <v>956</v>
      </c>
      <c r="B37" s="105">
        <f>B38</f>
        <v>492</v>
      </c>
      <c r="C37" s="105">
        <f>C38</f>
        <v>0</v>
      </c>
      <c r="D37" s="105">
        <f>D38</f>
        <v>492</v>
      </c>
    </row>
    <row r="38" spans="1:4" ht="18.75">
      <c r="A38" s="109" t="s">
        <v>957</v>
      </c>
      <c r="B38" s="105">
        <v>492</v>
      </c>
      <c r="C38" s="105"/>
      <c r="D38" s="105">
        <v>492</v>
      </c>
    </row>
    <row r="39" spans="1:4" ht="18.75">
      <c r="A39" s="114" t="s">
        <v>958</v>
      </c>
      <c r="B39" s="105">
        <f>SUM(B40,B41)</f>
        <v>39374</v>
      </c>
      <c r="C39" s="105">
        <f>SUM(C40,C41)</f>
        <v>1459.5</v>
      </c>
      <c r="D39" s="105">
        <f>SUM(D40:D41)</f>
        <v>715</v>
      </c>
    </row>
    <row r="40" spans="1:4" ht="18.75">
      <c r="A40" s="115" t="s">
        <v>959</v>
      </c>
      <c r="B40" s="106">
        <v>37483</v>
      </c>
      <c r="C40" s="105">
        <v>0</v>
      </c>
      <c r="D40" s="105">
        <v>283</v>
      </c>
    </row>
    <row r="41" spans="1:4" ht="18.75">
      <c r="A41" s="113" t="s">
        <v>960</v>
      </c>
      <c r="B41" s="105">
        <f>SUM(B42:B49)</f>
        <v>1891</v>
      </c>
      <c r="C41" s="105">
        <f>SUM(C42:C49)</f>
        <v>1459.5</v>
      </c>
      <c r="D41" s="105">
        <f>SUM(D42:D49)</f>
        <v>432</v>
      </c>
    </row>
    <row r="42" spans="1:4" ht="18.75">
      <c r="A42" s="109" t="s">
        <v>961</v>
      </c>
      <c r="B42" s="105">
        <v>346</v>
      </c>
      <c r="C42" s="105">
        <v>346.47</v>
      </c>
      <c r="D42" s="105"/>
    </row>
    <row r="43" spans="1:4" ht="18.75">
      <c r="A43" s="109" t="s">
        <v>962</v>
      </c>
      <c r="B43" s="105"/>
      <c r="C43" s="105"/>
      <c r="D43" s="105"/>
    </row>
    <row r="44" spans="1:4" ht="18.75">
      <c r="A44" s="109" t="s">
        <v>963</v>
      </c>
      <c r="B44" s="105"/>
      <c r="C44" s="105"/>
      <c r="D44" s="105"/>
    </row>
    <row r="45" spans="1:4" ht="18.75">
      <c r="A45" s="109" t="s">
        <v>964</v>
      </c>
      <c r="B45" s="105">
        <v>113</v>
      </c>
      <c r="C45" s="105">
        <v>113.03</v>
      </c>
      <c r="D45" s="105"/>
    </row>
    <row r="46" spans="1:4" ht="18.75">
      <c r="A46" s="109" t="s">
        <v>965</v>
      </c>
      <c r="B46" s="105"/>
      <c r="C46" s="105"/>
      <c r="D46" s="105"/>
    </row>
    <row r="47" spans="1:4" ht="18.75">
      <c r="A47" s="109" t="s">
        <v>966</v>
      </c>
      <c r="B47" s="105">
        <v>1000</v>
      </c>
      <c r="C47" s="105">
        <v>1000</v>
      </c>
      <c r="D47" s="105"/>
    </row>
    <row r="48" spans="1:4" ht="18.75">
      <c r="A48" s="109" t="s">
        <v>967</v>
      </c>
      <c r="B48" s="105"/>
      <c r="C48" s="105"/>
      <c r="D48" s="105"/>
    </row>
    <row r="49" spans="1:4" ht="18.75">
      <c r="A49" s="109" t="s">
        <v>968</v>
      </c>
      <c r="B49" s="105">
        <v>432</v>
      </c>
      <c r="C49" s="105"/>
      <c r="D49" s="105">
        <v>432</v>
      </c>
    </row>
    <row r="50" spans="1:4" ht="18.75">
      <c r="A50" s="116" t="s">
        <v>969</v>
      </c>
      <c r="B50" s="105"/>
      <c r="C50" s="105"/>
      <c r="D50" s="105"/>
    </row>
    <row r="51" spans="1:4" ht="18.75">
      <c r="A51" s="112" t="s">
        <v>970</v>
      </c>
      <c r="B51" s="105"/>
      <c r="C51" s="105"/>
      <c r="D51" s="105"/>
    </row>
    <row r="52" spans="1:4" ht="18.75">
      <c r="A52" s="109" t="s">
        <v>971</v>
      </c>
      <c r="B52" s="105"/>
      <c r="C52" s="105"/>
      <c r="D52" s="105"/>
    </row>
    <row r="53" spans="1:4" ht="18.75">
      <c r="A53" s="116" t="s">
        <v>972</v>
      </c>
      <c r="B53" s="105">
        <v>5357</v>
      </c>
      <c r="C53" s="105"/>
      <c r="D53" s="105"/>
    </row>
    <row r="54" spans="1:4" ht="18.75">
      <c r="A54" s="116" t="s">
        <v>973</v>
      </c>
      <c r="B54" s="105">
        <v>5357</v>
      </c>
      <c r="C54" s="105"/>
      <c r="D54" s="105"/>
    </row>
    <row r="55" spans="1:4" ht="18.75">
      <c r="A55" s="109" t="s">
        <v>974</v>
      </c>
      <c r="B55" s="105">
        <v>5357</v>
      </c>
      <c r="C55" s="105"/>
      <c r="D55" s="105"/>
    </row>
    <row r="56" spans="1:4" ht="20.25" customHeight="1">
      <c r="A56" s="117" t="s">
        <v>975</v>
      </c>
      <c r="B56" s="105">
        <v>69776</v>
      </c>
      <c r="C56" s="105"/>
      <c r="D56" s="10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zoomScalePageLayoutView="0" workbookViewId="0" topLeftCell="A1">
      <selection activeCell="F9" sqref="F9"/>
    </sheetView>
  </sheetViews>
  <sheetFormatPr defaultColWidth="8.75390625" defaultRowHeight="21" customHeight="1"/>
  <cols>
    <col min="1" max="1" width="43.625" style="89" customWidth="1"/>
    <col min="2" max="2" width="32.625" style="91" customWidth="1"/>
    <col min="3" max="31" width="9.00390625" style="89" bestFit="1" customWidth="1"/>
    <col min="32" max="255" width="8.75390625" style="89" customWidth="1"/>
  </cols>
  <sheetData>
    <row r="1" spans="1:2" s="89" customFormat="1" ht="41.25" customHeight="1">
      <c r="A1" s="229" t="s">
        <v>976</v>
      </c>
      <c r="B1" s="230"/>
    </row>
    <row r="2" spans="1:2" s="90" customFormat="1" ht="24.75" customHeight="1">
      <c r="A2" s="92"/>
      <c r="B2" s="93" t="s">
        <v>1</v>
      </c>
    </row>
    <row r="3" spans="1:2" s="90" customFormat="1" ht="47.25" customHeight="1">
      <c r="A3" s="94" t="s">
        <v>780</v>
      </c>
      <c r="B3" s="95" t="s">
        <v>977</v>
      </c>
    </row>
    <row r="4" spans="1:2" s="89" customFormat="1" ht="31.5" customHeight="1">
      <c r="A4" s="96" t="s">
        <v>978</v>
      </c>
      <c r="B4" s="97"/>
    </row>
    <row r="5" spans="1:2" s="89" customFormat="1" ht="31.5" customHeight="1">
      <c r="A5" s="96" t="s">
        <v>979</v>
      </c>
      <c r="B5" s="97">
        <v>191.68</v>
      </c>
    </row>
    <row r="6" spans="1:2" s="89" customFormat="1" ht="31.5" customHeight="1">
      <c r="A6" s="96" t="s">
        <v>980</v>
      </c>
      <c r="B6" s="97"/>
    </row>
    <row r="7" spans="1:2" s="89" customFormat="1" ht="31.5" customHeight="1">
      <c r="A7" s="96" t="s">
        <v>981</v>
      </c>
      <c r="B7" s="97"/>
    </row>
    <row r="8" spans="1:2" s="89" customFormat="1" ht="31.5" customHeight="1">
      <c r="A8" s="96" t="s">
        <v>982</v>
      </c>
      <c r="B8" s="97"/>
    </row>
    <row r="9" spans="1:2" s="89" customFormat="1" ht="31.5" customHeight="1">
      <c r="A9" s="96" t="s">
        <v>983</v>
      </c>
      <c r="B9" s="97"/>
    </row>
    <row r="10" spans="1:2" s="89" customFormat="1" ht="31.5" customHeight="1">
      <c r="A10" s="96" t="s">
        <v>984</v>
      </c>
      <c r="B10" s="97"/>
    </row>
    <row r="11" spans="1:2" s="89" customFormat="1" ht="31.5" customHeight="1">
      <c r="A11" s="96" t="s">
        <v>985</v>
      </c>
      <c r="B11" s="97">
        <v>1459.5</v>
      </c>
    </row>
    <row r="12" spans="1:2" s="89" customFormat="1" ht="31.5" customHeight="1">
      <c r="A12" s="96" t="s">
        <v>986</v>
      </c>
      <c r="B12" s="97"/>
    </row>
    <row r="13" spans="1:2" s="89" customFormat="1" ht="31.5" customHeight="1">
      <c r="A13" s="96" t="s">
        <v>987</v>
      </c>
      <c r="B13" s="97">
        <v>45</v>
      </c>
    </row>
    <row r="14" spans="1:2" s="89" customFormat="1" ht="31.5" customHeight="1">
      <c r="A14" s="96" t="s">
        <v>988</v>
      </c>
      <c r="B14" s="97">
        <v>25</v>
      </c>
    </row>
    <row r="15" spans="1:2" s="89" customFormat="1" ht="31.5" customHeight="1">
      <c r="A15" s="96"/>
      <c r="B15" s="97"/>
    </row>
    <row r="16" spans="1:2" s="89" customFormat="1" ht="31.5" customHeight="1">
      <c r="A16" s="96"/>
      <c r="B16" s="97"/>
    </row>
    <row r="17" spans="1:2" s="89" customFormat="1" ht="31.5" customHeight="1">
      <c r="A17" s="98" t="s">
        <v>901</v>
      </c>
      <c r="B17" s="99">
        <v>1721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2.125" style="80" customWidth="1"/>
    <col min="2" max="2" width="15.375" style="80" customWidth="1"/>
    <col min="3" max="3" width="15.625" style="80" customWidth="1"/>
    <col min="4" max="16384" width="9.00390625" style="80" customWidth="1"/>
  </cols>
  <sheetData>
    <row r="1" spans="1:3" ht="22.5">
      <c r="A1" s="231" t="s">
        <v>989</v>
      </c>
      <c r="B1" s="231"/>
      <c r="C1" s="231"/>
    </row>
    <row r="2" spans="1:3" ht="18.75">
      <c r="A2" s="81"/>
      <c r="B2" s="81"/>
      <c r="C2" s="82" t="s">
        <v>1</v>
      </c>
    </row>
    <row r="3" spans="1:3" ht="18.75">
      <c r="A3" s="83" t="s">
        <v>990</v>
      </c>
      <c r="B3" s="83" t="s">
        <v>885</v>
      </c>
      <c r="C3" s="83" t="s">
        <v>886</v>
      </c>
    </row>
    <row r="4" spans="1:3" ht="18.75">
      <c r="A4" s="84" t="s">
        <v>991</v>
      </c>
      <c r="B4" s="85">
        <v>106500</v>
      </c>
      <c r="C4" s="84"/>
    </row>
    <row r="5" spans="1:3" ht="18.75">
      <c r="A5" s="84" t="s">
        <v>992</v>
      </c>
      <c r="B5" s="85"/>
      <c r="C5" s="85">
        <v>81500</v>
      </c>
    </row>
    <row r="6" spans="1:3" ht="18.75">
      <c r="A6" s="84" t="s">
        <v>993</v>
      </c>
      <c r="B6" s="85">
        <v>160200</v>
      </c>
      <c r="C6" s="85"/>
    </row>
    <row r="7" spans="1:3" ht="18.75">
      <c r="A7" s="84" t="s">
        <v>994</v>
      </c>
      <c r="B7" s="84"/>
      <c r="C7" s="85">
        <v>132080</v>
      </c>
    </row>
    <row r="8" spans="1:3" ht="18.75">
      <c r="A8" s="86" t="s">
        <v>995</v>
      </c>
      <c r="B8" s="87"/>
      <c r="C8" s="85">
        <v>132080</v>
      </c>
    </row>
    <row r="9" spans="1:3" ht="18.75">
      <c r="A9" s="86" t="s">
        <v>996</v>
      </c>
      <c r="B9" s="88"/>
      <c r="C9" s="84"/>
    </row>
    <row r="10" spans="1:3" ht="18.75">
      <c r="A10" s="86" t="s">
        <v>997</v>
      </c>
      <c r="B10" s="87"/>
      <c r="C10" s="84"/>
    </row>
    <row r="11" spans="1:3" ht="18.75">
      <c r="A11" s="86" t="s">
        <v>998</v>
      </c>
      <c r="B11" s="87"/>
      <c r="C11" s="84"/>
    </row>
    <row r="12" spans="1:3" ht="18.75">
      <c r="A12" s="86" t="s">
        <v>999</v>
      </c>
      <c r="B12" s="87"/>
      <c r="C12" s="84"/>
    </row>
    <row r="13" spans="1:3" ht="18.75">
      <c r="A13" s="86" t="s">
        <v>1000</v>
      </c>
      <c r="B13" s="87"/>
      <c r="C13" s="84"/>
    </row>
    <row r="14" spans="1:3" ht="18.75">
      <c r="A14" s="86" t="s">
        <v>1001</v>
      </c>
      <c r="B14" s="87"/>
      <c r="C14" s="84"/>
    </row>
    <row r="15" spans="1:3" ht="18.75">
      <c r="A15" s="86" t="s">
        <v>1002</v>
      </c>
      <c r="B15" s="87"/>
      <c r="C15" s="84"/>
    </row>
    <row r="16" spans="1:3" ht="18.75">
      <c r="A16" s="86" t="s">
        <v>1003</v>
      </c>
      <c r="B16" s="87"/>
      <c r="C16" s="84"/>
    </row>
    <row r="17" spans="1:3" ht="18.75">
      <c r="A17" s="86" t="s">
        <v>1004</v>
      </c>
      <c r="B17" s="87"/>
      <c r="C17" s="84"/>
    </row>
    <row r="18" spans="1:3" ht="18.75">
      <c r="A18" s="86" t="s">
        <v>1005</v>
      </c>
      <c r="B18" s="87"/>
      <c r="C18" s="84"/>
    </row>
    <row r="19" spans="1:3" ht="18.75">
      <c r="A19" s="86" t="s">
        <v>1006</v>
      </c>
      <c r="B19" s="87"/>
      <c r="C19" s="84"/>
    </row>
    <row r="20" spans="1:3" ht="18.75">
      <c r="A20" s="86" t="s">
        <v>1007</v>
      </c>
      <c r="B20" s="87"/>
      <c r="C20" s="84"/>
    </row>
    <row r="21" spans="1:3" ht="18.75">
      <c r="A21" s="86" t="s">
        <v>1008</v>
      </c>
      <c r="B21" s="87"/>
      <c r="C21" s="84"/>
    </row>
    <row r="22" spans="1:3" ht="18.75">
      <c r="A22" s="86" t="s">
        <v>1009</v>
      </c>
      <c r="B22" s="87"/>
      <c r="C22" s="84"/>
    </row>
    <row r="23" spans="1:3" ht="18.75">
      <c r="A23" s="86" t="s">
        <v>1010</v>
      </c>
      <c r="B23" s="87"/>
      <c r="C23" s="84"/>
    </row>
    <row r="24" spans="1:3" ht="18.75">
      <c r="A24" s="86" t="s">
        <v>1011</v>
      </c>
      <c r="B24" s="87"/>
      <c r="C24" s="84"/>
    </row>
    <row r="25" spans="1:3" ht="18.75">
      <c r="A25" s="86" t="s">
        <v>1012</v>
      </c>
      <c r="B25" s="87"/>
      <c r="C25" s="84"/>
    </row>
    <row r="26" spans="1:3" ht="18.75">
      <c r="A26" s="86" t="s">
        <v>1013</v>
      </c>
      <c r="B26" s="87"/>
      <c r="C26" s="84"/>
    </row>
    <row r="27" spans="1:3" ht="18.75">
      <c r="A27" s="86" t="s">
        <v>1014</v>
      </c>
      <c r="B27" s="87"/>
      <c r="C27" s="84"/>
    </row>
    <row r="28" spans="1:3" ht="18.75">
      <c r="A28" s="86" t="s">
        <v>1015</v>
      </c>
      <c r="B28" s="87"/>
      <c r="C28" s="84"/>
    </row>
    <row r="29" spans="1:3" ht="18.75">
      <c r="A29" s="86" t="s">
        <v>1016</v>
      </c>
      <c r="B29" s="87"/>
      <c r="C29" s="84"/>
    </row>
    <row r="30" spans="1:3" ht="18.75">
      <c r="A30" s="86" t="s">
        <v>1017</v>
      </c>
      <c r="B30" s="87"/>
      <c r="C30" s="84"/>
    </row>
    <row r="31" spans="1:3" ht="18.75">
      <c r="A31" s="86" t="s">
        <v>1018</v>
      </c>
      <c r="B31" s="87"/>
      <c r="C31" s="84"/>
    </row>
  </sheetData>
  <sheetProtection/>
  <mergeCells count="1">
    <mergeCell ref="A1:C1"/>
  </mergeCells>
  <printOptions horizontalCentered="1"/>
  <pageMargins left="0.71" right="0.71" top="0.75" bottom="0.75" header="0.31" footer="0.31"/>
  <pageSetup orientation="portrait" paperSize="9"/>
  <headerFooter>
    <oddHeader>&amp;R表18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8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52.625" style="11" customWidth="1"/>
    <col min="2" max="2" width="15.625" style="11" customWidth="1"/>
    <col min="3" max="3" width="9.00390625" style="11" customWidth="1"/>
    <col min="4" max="4" width="9.625" style="11" bestFit="1" customWidth="1"/>
    <col min="5" max="5" width="9.00390625" style="11" customWidth="1"/>
    <col min="6" max="6" width="12.00390625" style="11" bestFit="1" customWidth="1"/>
    <col min="7" max="16384" width="9.00390625" style="11" customWidth="1"/>
  </cols>
  <sheetData>
    <row r="1" spans="1:2" ht="41.25" customHeight="1">
      <c r="A1" s="232" t="s">
        <v>1070</v>
      </c>
      <c r="B1" s="232"/>
    </row>
    <row r="2" spans="1:2" ht="21" customHeight="1">
      <c r="A2" s="33"/>
      <c r="B2" s="14" t="s">
        <v>1</v>
      </c>
    </row>
    <row r="3" spans="1:2" ht="36" customHeight="1">
      <c r="A3" s="15" t="s">
        <v>1071</v>
      </c>
      <c r="B3" s="16" t="s">
        <v>1020</v>
      </c>
    </row>
    <row r="4" spans="1:6" s="12" customFormat="1" ht="21" customHeight="1">
      <c r="A4" s="34" t="s">
        <v>1072</v>
      </c>
      <c r="B4" s="35"/>
      <c r="D4" s="19"/>
      <c r="F4" s="20"/>
    </row>
    <row r="5" spans="1:2" ht="21" customHeight="1">
      <c r="A5" s="36" t="s">
        <v>1073</v>
      </c>
      <c r="B5" s="37"/>
    </row>
    <row r="6" spans="1:2" ht="21" customHeight="1">
      <c r="A6" s="36" t="s">
        <v>1074</v>
      </c>
      <c r="B6" s="37"/>
    </row>
    <row r="7" spans="1:2" ht="21" customHeight="1">
      <c r="A7" s="36" t="s">
        <v>1075</v>
      </c>
      <c r="B7" s="37"/>
    </row>
    <row r="8" spans="1:2" ht="21" customHeight="1">
      <c r="A8" s="36" t="s">
        <v>1076</v>
      </c>
      <c r="B8" s="37"/>
    </row>
    <row r="9" spans="1:2" ht="21" customHeight="1">
      <c r="A9" s="36" t="s">
        <v>1077</v>
      </c>
      <c r="B9" s="37"/>
    </row>
    <row r="10" spans="1:2" ht="21" customHeight="1">
      <c r="A10" s="36" t="s">
        <v>1078</v>
      </c>
      <c r="B10" s="37"/>
    </row>
    <row r="11" spans="1:2" ht="21" customHeight="1">
      <c r="A11" s="36" t="s">
        <v>1079</v>
      </c>
      <c r="B11" s="37"/>
    </row>
    <row r="12" spans="1:2" ht="21" customHeight="1">
      <c r="A12" s="36" t="s">
        <v>1080</v>
      </c>
      <c r="B12" s="37"/>
    </row>
    <row r="13" spans="1:2" ht="21" customHeight="1">
      <c r="A13" s="36" t="s">
        <v>1081</v>
      </c>
      <c r="B13" s="37"/>
    </row>
    <row r="14" spans="1:2" ht="21" customHeight="1">
      <c r="A14" s="36" t="s">
        <v>1082</v>
      </c>
      <c r="B14" s="37"/>
    </row>
    <row r="15" spans="1:2" ht="21" customHeight="1">
      <c r="A15" s="36" t="s">
        <v>1083</v>
      </c>
      <c r="B15" s="37"/>
    </row>
    <row r="16" spans="1:2" ht="21" customHeight="1">
      <c r="A16" s="36" t="s">
        <v>1084</v>
      </c>
      <c r="B16" s="37"/>
    </row>
    <row r="17" spans="1:2" ht="21" customHeight="1">
      <c r="A17" s="36" t="s">
        <v>1085</v>
      </c>
      <c r="B17" s="37"/>
    </row>
    <row r="18" spans="1:2" ht="21" customHeight="1">
      <c r="A18" s="36" t="s">
        <v>1086</v>
      </c>
      <c r="B18" s="37"/>
    </row>
    <row r="19" spans="1:2" ht="21" customHeight="1">
      <c r="A19" s="38" t="s">
        <v>1087</v>
      </c>
      <c r="B19" s="37"/>
    </row>
    <row r="20" spans="1:6" s="12" customFormat="1" ht="21" customHeight="1">
      <c r="A20" s="34" t="s">
        <v>1088</v>
      </c>
      <c r="B20" s="35"/>
      <c r="D20" s="19"/>
      <c r="F20" s="20"/>
    </row>
    <row r="21" spans="1:2" ht="21" customHeight="1">
      <c r="A21" s="36" t="s">
        <v>1089</v>
      </c>
      <c r="B21" s="37"/>
    </row>
    <row r="22" spans="1:2" ht="21" customHeight="1">
      <c r="A22" s="36" t="s">
        <v>1090</v>
      </c>
      <c r="B22" s="37"/>
    </row>
    <row r="23" spans="1:2" s="12" customFormat="1" ht="21" customHeight="1">
      <c r="A23" s="34" t="s">
        <v>1091</v>
      </c>
      <c r="B23" s="35"/>
    </row>
    <row r="24" spans="1:2" ht="21.75" customHeight="1">
      <c r="A24" s="39" t="s">
        <v>1092</v>
      </c>
      <c r="B24" s="37"/>
    </row>
    <row r="25" spans="1:2" ht="21" customHeight="1">
      <c r="A25" s="36"/>
      <c r="B25" s="37"/>
    </row>
    <row r="26" spans="1:2" ht="21" customHeight="1">
      <c r="A26" s="40" t="s">
        <v>1045</v>
      </c>
      <c r="B26" s="35"/>
    </row>
    <row r="27" spans="1:2" s="13" customFormat="1" ht="23.25" customHeight="1">
      <c r="A27" s="41" t="s">
        <v>1093</v>
      </c>
      <c r="B27" s="42"/>
    </row>
    <row r="28" spans="1:2" ht="23.25" customHeight="1">
      <c r="A28" s="43"/>
      <c r="B28" s="44"/>
    </row>
    <row r="29" spans="1:2" ht="23.25" customHeight="1">
      <c r="A29" s="31" t="s">
        <v>1047</v>
      </c>
      <c r="B29" s="45"/>
    </row>
    <row r="30" spans="1:2" ht="21" customHeight="1">
      <c r="A30" s="233" t="s">
        <v>1094</v>
      </c>
      <c r="B30" s="234"/>
    </row>
    <row r="31" ht="21" customHeight="1"/>
    <row r="32" spans="1:2" s="12" customFormat="1" ht="21" customHeight="1">
      <c r="A32" s="11"/>
      <c r="B32" s="46"/>
    </row>
    <row r="33" ht="21" customHeight="1"/>
    <row r="34" ht="21" customHeight="1"/>
    <row r="35" ht="21" customHeight="1"/>
    <row r="36" ht="21" customHeight="1"/>
    <row r="37" ht="21" customHeight="1"/>
    <row r="38" spans="1:2" s="12" customFormat="1" ht="21" customHeight="1">
      <c r="A38" s="11"/>
      <c r="B38" s="11"/>
    </row>
    <row r="39" ht="21" customHeight="1"/>
    <row r="40" ht="21" customHeight="1"/>
    <row r="41" ht="21" customHeight="1"/>
  </sheetData>
  <sheetProtection/>
  <mergeCells count="2">
    <mergeCell ref="A1:B1"/>
    <mergeCell ref="A30:B30"/>
  </mergeCells>
  <printOptions horizontalCentered="1"/>
  <pageMargins left="0.71" right="0.71" top="0.75" bottom="0.75" header="0.31" footer="0.31"/>
  <pageSetup fitToHeight="0" fitToWidth="1" horizontalDpi="600" verticalDpi="600" orientation="portrait" paperSize="9" scale="87"/>
  <headerFooter>
    <oddHeader>&amp;R表24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zoomScalePageLayoutView="0" workbookViewId="0" topLeftCell="A4">
      <selection activeCell="A1" sqref="A1:IV16384"/>
    </sheetView>
  </sheetViews>
  <sheetFormatPr defaultColWidth="9.00390625" defaultRowHeight="14.25"/>
  <cols>
    <col min="1" max="1" width="55.875" style="11" customWidth="1"/>
    <col min="2" max="2" width="16.50390625" style="11" customWidth="1"/>
    <col min="3" max="3" width="9.00390625" style="11" customWidth="1"/>
    <col min="4" max="4" width="9.625" style="11" bestFit="1" customWidth="1"/>
    <col min="5" max="5" width="9.00390625" style="11" customWidth="1"/>
    <col min="6" max="6" width="12.00390625" style="11" bestFit="1" customWidth="1"/>
    <col min="7" max="254" width="9.00390625" style="11" customWidth="1"/>
  </cols>
  <sheetData>
    <row r="1" spans="1:2" s="11" customFormat="1" ht="41.25" customHeight="1">
      <c r="A1" s="235" t="s">
        <v>1095</v>
      </c>
      <c r="B1" s="235"/>
    </row>
    <row r="2" s="11" customFormat="1" ht="21" customHeight="1">
      <c r="B2" s="14" t="s">
        <v>1</v>
      </c>
    </row>
    <row r="3" spans="1:2" s="11" customFormat="1" ht="36" customHeight="1">
      <c r="A3" s="15" t="s">
        <v>1071</v>
      </c>
      <c r="B3" s="16" t="s">
        <v>1049</v>
      </c>
    </row>
    <row r="4" spans="1:6" s="12" customFormat="1" ht="21" customHeight="1">
      <c r="A4" s="17" t="s">
        <v>1096</v>
      </c>
      <c r="B4" s="18"/>
      <c r="D4" s="19"/>
      <c r="F4" s="20"/>
    </row>
    <row r="5" spans="1:2" s="11" customFormat="1" ht="21" customHeight="1">
      <c r="A5" s="21" t="s">
        <v>1097</v>
      </c>
      <c r="B5" s="22"/>
    </row>
    <row r="6" spans="1:2" s="11" customFormat="1" ht="21" customHeight="1">
      <c r="A6" s="21" t="s">
        <v>1098</v>
      </c>
      <c r="B6" s="23"/>
    </row>
    <row r="7" spans="1:2" s="11" customFormat="1" ht="21" customHeight="1">
      <c r="A7" s="21" t="s">
        <v>1099</v>
      </c>
      <c r="B7" s="23"/>
    </row>
    <row r="8" spans="1:2" s="11" customFormat="1" ht="21" customHeight="1">
      <c r="A8" s="21" t="s">
        <v>1100</v>
      </c>
      <c r="B8" s="23"/>
    </row>
    <row r="9" spans="1:2" s="11" customFormat="1" ht="21" customHeight="1">
      <c r="A9" s="21" t="s">
        <v>1101</v>
      </c>
      <c r="B9" s="23"/>
    </row>
    <row r="10" spans="1:2" s="11" customFormat="1" ht="21" customHeight="1">
      <c r="A10" s="17" t="s">
        <v>1102</v>
      </c>
      <c r="B10" s="18"/>
    </row>
    <row r="11" spans="1:2" s="11" customFormat="1" ht="21" customHeight="1">
      <c r="A11" s="21" t="s">
        <v>1103</v>
      </c>
      <c r="B11" s="23"/>
    </row>
    <row r="12" spans="1:2" s="11" customFormat="1" ht="21" customHeight="1">
      <c r="A12" s="21" t="s">
        <v>1104</v>
      </c>
      <c r="B12" s="23"/>
    </row>
    <row r="13" spans="1:2" s="11" customFormat="1" ht="21" customHeight="1">
      <c r="A13" s="21" t="s">
        <v>1105</v>
      </c>
      <c r="B13" s="23"/>
    </row>
    <row r="14" spans="1:2" s="11" customFormat="1" ht="21" customHeight="1">
      <c r="A14" s="21" t="s">
        <v>1106</v>
      </c>
      <c r="B14" s="23"/>
    </row>
    <row r="15" spans="1:2" s="11" customFormat="1" ht="21" customHeight="1">
      <c r="A15" s="21" t="s">
        <v>1107</v>
      </c>
      <c r="B15" s="23"/>
    </row>
    <row r="16" spans="1:2" s="11" customFormat="1" ht="21" customHeight="1">
      <c r="A16" s="21" t="s">
        <v>1108</v>
      </c>
      <c r="B16" s="23"/>
    </row>
    <row r="17" spans="1:2" s="11" customFormat="1" ht="21" customHeight="1">
      <c r="A17" s="21" t="s">
        <v>1109</v>
      </c>
      <c r="B17" s="23"/>
    </row>
    <row r="18" spans="1:2" s="11" customFormat="1" ht="21" customHeight="1">
      <c r="A18" s="17" t="s">
        <v>1110</v>
      </c>
      <c r="B18" s="18"/>
    </row>
    <row r="19" spans="1:2" s="11" customFormat="1" ht="21" customHeight="1">
      <c r="A19" s="21" t="s">
        <v>1110</v>
      </c>
      <c r="B19" s="24"/>
    </row>
    <row r="20" spans="1:6" s="12" customFormat="1" ht="21" customHeight="1">
      <c r="A20" s="25"/>
      <c r="B20" s="26"/>
      <c r="D20" s="19"/>
      <c r="F20" s="20"/>
    </row>
    <row r="21" spans="1:2" s="11" customFormat="1" ht="21" customHeight="1">
      <c r="A21" s="21"/>
      <c r="B21" s="24"/>
    </row>
    <row r="22" spans="1:2" s="11" customFormat="1" ht="21" customHeight="1">
      <c r="A22" s="21"/>
      <c r="B22" s="24"/>
    </row>
    <row r="23" spans="1:2" s="12" customFormat="1" ht="21" customHeight="1">
      <c r="A23" s="21"/>
      <c r="B23" s="24"/>
    </row>
    <row r="24" spans="1:2" s="11" customFormat="1" ht="21.75" customHeight="1">
      <c r="A24" s="21"/>
      <c r="B24" s="24"/>
    </row>
    <row r="25" spans="1:2" s="11" customFormat="1" ht="21" customHeight="1">
      <c r="A25" s="21"/>
      <c r="B25" s="24"/>
    </row>
    <row r="26" spans="1:2" s="11" customFormat="1" ht="21" customHeight="1">
      <c r="A26" s="27" t="s">
        <v>1067</v>
      </c>
      <c r="B26" s="18"/>
    </row>
    <row r="27" spans="1:2" s="13" customFormat="1" ht="23.25" customHeight="1">
      <c r="A27" s="28" t="s">
        <v>975</v>
      </c>
      <c r="B27" s="29"/>
    </row>
    <row r="28" spans="1:2" s="11" customFormat="1" ht="23.25" customHeight="1">
      <c r="A28" s="30"/>
      <c r="B28" s="30"/>
    </row>
    <row r="29" spans="1:2" s="11" customFormat="1" ht="23.25" customHeight="1">
      <c r="A29" s="31" t="s">
        <v>1069</v>
      </c>
      <c r="B29" s="32"/>
    </row>
    <row r="30" spans="1:2" s="11" customFormat="1" ht="21" customHeight="1">
      <c r="A30" s="233" t="s">
        <v>1094</v>
      </c>
      <c r="B30" s="234"/>
    </row>
    <row r="31" s="11" customFormat="1" ht="21" customHeight="1"/>
    <row r="32" spans="1:2" s="12" customFormat="1" ht="21" customHeight="1">
      <c r="A32" s="11"/>
      <c r="B32" s="11"/>
    </row>
    <row r="33" s="11" customFormat="1" ht="21" customHeight="1"/>
    <row r="34" s="11" customFormat="1" ht="21" customHeight="1"/>
    <row r="35" spans="1:2" s="11" customFormat="1" ht="21" customHeight="1">
      <c r="A35" s="12"/>
      <c r="B35" s="12"/>
    </row>
    <row r="36" s="11" customFormat="1" ht="21" customHeight="1"/>
    <row r="37" s="11" customFormat="1" ht="21" customHeight="1"/>
    <row r="38" spans="1:2" s="12" customFormat="1" ht="21" customHeight="1">
      <c r="A38" s="11"/>
      <c r="B38" s="11"/>
    </row>
    <row r="39" s="11" customFormat="1" ht="21" customHeight="1"/>
    <row r="40" s="11" customFormat="1" ht="21" customHeight="1"/>
    <row r="41" spans="1:2" s="11" customFormat="1" ht="21" customHeight="1">
      <c r="A41" s="12"/>
      <c r="B41" s="12"/>
    </row>
  </sheetData>
  <sheetProtection/>
  <mergeCells count="2">
    <mergeCell ref="A1:B1"/>
    <mergeCell ref="A30:B30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7">
      <selection activeCell="D3" sqref="D3"/>
    </sheetView>
  </sheetViews>
  <sheetFormatPr defaultColWidth="9.00390625" defaultRowHeight="14.25"/>
  <cols>
    <col min="1" max="1" width="55.875" style="11" customWidth="1"/>
    <col min="2" max="2" width="16.50390625" style="11" customWidth="1"/>
    <col min="3" max="3" width="9.00390625" style="11" customWidth="1"/>
    <col min="4" max="4" width="9.625" style="11" bestFit="1" customWidth="1"/>
    <col min="5" max="5" width="9.00390625" style="11" customWidth="1"/>
    <col min="6" max="6" width="12.00390625" style="11" bestFit="1" customWidth="1"/>
    <col min="7" max="254" width="9.00390625" style="11" customWidth="1"/>
  </cols>
  <sheetData>
    <row r="1" spans="1:2" s="11" customFormat="1" ht="41.25" customHeight="1">
      <c r="A1" s="235" t="s">
        <v>1144</v>
      </c>
      <c r="B1" s="235"/>
    </row>
    <row r="2" s="11" customFormat="1" ht="21" customHeight="1">
      <c r="B2" s="14" t="s">
        <v>1</v>
      </c>
    </row>
    <row r="3" spans="1:2" s="11" customFormat="1" ht="36" customHeight="1">
      <c r="A3" s="15" t="s">
        <v>1071</v>
      </c>
      <c r="B3" s="16" t="s">
        <v>1049</v>
      </c>
    </row>
    <row r="4" spans="1:6" s="12" customFormat="1" ht="21" customHeight="1">
      <c r="A4" s="17" t="s">
        <v>1096</v>
      </c>
      <c r="B4" s="18"/>
      <c r="D4" s="19"/>
      <c r="F4" s="20"/>
    </row>
    <row r="5" spans="1:2" s="11" customFormat="1" ht="21" customHeight="1">
      <c r="A5" s="21" t="s">
        <v>1097</v>
      </c>
      <c r="B5" s="22"/>
    </row>
    <row r="6" spans="1:2" s="11" customFormat="1" ht="21" customHeight="1">
      <c r="A6" s="21" t="s">
        <v>1098</v>
      </c>
      <c r="B6" s="23"/>
    </row>
    <row r="7" spans="1:2" s="11" customFormat="1" ht="21" customHeight="1">
      <c r="A7" s="21" t="s">
        <v>1099</v>
      </c>
      <c r="B7" s="23"/>
    </row>
    <row r="8" spans="1:2" s="11" customFormat="1" ht="21" customHeight="1">
      <c r="A8" s="21" t="s">
        <v>1100</v>
      </c>
      <c r="B8" s="23"/>
    </row>
    <row r="9" spans="1:2" s="11" customFormat="1" ht="21" customHeight="1">
      <c r="A9" s="21" t="s">
        <v>1101</v>
      </c>
      <c r="B9" s="23"/>
    </row>
    <row r="10" spans="1:2" s="11" customFormat="1" ht="21" customHeight="1">
      <c r="A10" s="17" t="s">
        <v>1102</v>
      </c>
      <c r="B10" s="18"/>
    </row>
    <row r="11" spans="1:2" s="11" customFormat="1" ht="21" customHeight="1">
      <c r="A11" s="21" t="s">
        <v>1103</v>
      </c>
      <c r="B11" s="23"/>
    </row>
    <row r="12" spans="1:2" s="11" customFormat="1" ht="21" customHeight="1">
      <c r="A12" s="21" t="s">
        <v>1104</v>
      </c>
      <c r="B12" s="23"/>
    </row>
    <row r="13" spans="1:2" s="11" customFormat="1" ht="21" customHeight="1">
      <c r="A13" s="21" t="s">
        <v>1105</v>
      </c>
      <c r="B13" s="23"/>
    </row>
    <row r="14" spans="1:2" s="11" customFormat="1" ht="21" customHeight="1">
      <c r="A14" s="21" t="s">
        <v>1106</v>
      </c>
      <c r="B14" s="23"/>
    </row>
    <row r="15" spans="1:2" s="11" customFormat="1" ht="21" customHeight="1">
      <c r="A15" s="21" t="s">
        <v>1107</v>
      </c>
      <c r="B15" s="23"/>
    </row>
    <row r="16" spans="1:2" s="11" customFormat="1" ht="21" customHeight="1">
      <c r="A16" s="21" t="s">
        <v>1108</v>
      </c>
      <c r="B16" s="23"/>
    </row>
    <row r="17" spans="1:2" s="11" customFormat="1" ht="21" customHeight="1">
      <c r="A17" s="21" t="s">
        <v>1109</v>
      </c>
      <c r="B17" s="23"/>
    </row>
    <row r="18" spans="1:2" s="11" customFormat="1" ht="21" customHeight="1">
      <c r="A18" s="17" t="s">
        <v>1110</v>
      </c>
      <c r="B18" s="18"/>
    </row>
    <row r="19" spans="1:2" s="11" customFormat="1" ht="21" customHeight="1">
      <c r="A19" s="21" t="s">
        <v>1110</v>
      </c>
      <c r="B19" s="24"/>
    </row>
    <row r="20" spans="1:6" s="12" customFormat="1" ht="21" customHeight="1">
      <c r="A20" s="25"/>
      <c r="B20" s="26"/>
      <c r="D20" s="19"/>
      <c r="F20" s="20"/>
    </row>
    <row r="21" spans="1:2" s="11" customFormat="1" ht="21" customHeight="1">
      <c r="A21" s="21"/>
      <c r="B21" s="24"/>
    </row>
    <row r="22" spans="1:2" s="11" customFormat="1" ht="21" customHeight="1">
      <c r="A22" s="21"/>
      <c r="B22" s="24"/>
    </row>
    <row r="23" spans="1:2" s="12" customFormat="1" ht="21" customHeight="1">
      <c r="A23" s="21"/>
      <c r="B23" s="24"/>
    </row>
    <row r="24" spans="1:2" s="11" customFormat="1" ht="21.75" customHeight="1">
      <c r="A24" s="21"/>
      <c r="B24" s="24"/>
    </row>
    <row r="25" spans="1:2" s="11" customFormat="1" ht="21" customHeight="1">
      <c r="A25" s="21"/>
      <c r="B25" s="24"/>
    </row>
    <row r="26" spans="1:2" s="11" customFormat="1" ht="21" customHeight="1">
      <c r="A26" s="27" t="s">
        <v>1067</v>
      </c>
      <c r="B26" s="18"/>
    </row>
    <row r="27" spans="1:2" s="13" customFormat="1" ht="23.25" customHeight="1">
      <c r="A27" s="28" t="s">
        <v>975</v>
      </c>
      <c r="B27" s="29"/>
    </row>
    <row r="28" spans="1:2" s="11" customFormat="1" ht="23.25" customHeight="1">
      <c r="A28" s="30"/>
      <c r="B28" s="30"/>
    </row>
    <row r="29" spans="1:2" s="11" customFormat="1" ht="23.25" customHeight="1">
      <c r="A29" s="31" t="s">
        <v>1069</v>
      </c>
      <c r="B29" s="32"/>
    </row>
    <row r="30" spans="1:2" s="11" customFormat="1" ht="21" customHeight="1">
      <c r="A30" s="233" t="s">
        <v>1094</v>
      </c>
      <c r="B30" s="234"/>
    </row>
    <row r="31" s="11" customFormat="1" ht="21" customHeight="1"/>
    <row r="32" spans="1:2" s="12" customFormat="1" ht="21" customHeight="1">
      <c r="A32" s="11"/>
      <c r="B32" s="11"/>
    </row>
    <row r="33" s="11" customFormat="1" ht="21" customHeight="1"/>
    <row r="34" s="11" customFormat="1" ht="21" customHeight="1"/>
    <row r="35" spans="1:2" s="11" customFormat="1" ht="21" customHeight="1">
      <c r="A35" s="12"/>
      <c r="B35" s="12"/>
    </row>
    <row r="36" s="11" customFormat="1" ht="21" customHeight="1"/>
    <row r="37" s="11" customFormat="1" ht="21" customHeight="1"/>
    <row r="38" spans="1:2" s="12" customFormat="1" ht="21" customHeight="1">
      <c r="A38" s="11"/>
      <c r="B38" s="11"/>
    </row>
    <row r="39" s="11" customFormat="1" ht="21" customHeight="1"/>
    <row r="40" s="11" customFormat="1" ht="21" customHeight="1"/>
    <row r="41" spans="1:2" s="11" customFormat="1" ht="21" customHeight="1">
      <c r="A41" s="12"/>
      <c r="B41" s="12"/>
    </row>
  </sheetData>
  <sheetProtection/>
  <mergeCells count="2">
    <mergeCell ref="A1:B1"/>
    <mergeCell ref="A30:B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38.125" style="0" customWidth="1"/>
    <col min="2" max="2" width="32.375" style="0" customWidth="1"/>
  </cols>
  <sheetData>
    <row r="1" spans="1:2" ht="22.5">
      <c r="A1" s="236" t="s">
        <v>1111</v>
      </c>
      <c r="B1" s="236"/>
    </row>
    <row r="2" spans="1:2" ht="25.5">
      <c r="A2" s="1"/>
      <c r="B2" s="2" t="s">
        <v>1</v>
      </c>
    </row>
    <row r="3" spans="1:2" ht="33" customHeight="1">
      <c r="A3" s="3" t="s">
        <v>1112</v>
      </c>
      <c r="B3" s="3" t="s">
        <v>1113</v>
      </c>
    </row>
    <row r="4" spans="1:2" ht="42" customHeight="1">
      <c r="A4" s="4" t="s">
        <v>1114</v>
      </c>
      <c r="B4" s="5"/>
    </row>
    <row r="5" spans="1:2" ht="42" customHeight="1">
      <c r="A5" s="4" t="s">
        <v>1115</v>
      </c>
      <c r="B5" s="5"/>
    </row>
    <row r="6" spans="1:2" ht="42" customHeight="1">
      <c r="A6" s="4" t="s">
        <v>1116</v>
      </c>
      <c r="B6" s="5"/>
    </row>
    <row r="7" spans="1:2" ht="42" customHeight="1">
      <c r="A7" s="4" t="s">
        <v>1117</v>
      </c>
      <c r="B7" s="5"/>
    </row>
    <row r="8" spans="1:2" ht="42" customHeight="1">
      <c r="A8" s="4" t="s">
        <v>1118</v>
      </c>
      <c r="B8" s="5"/>
    </row>
    <row r="9" spans="1:2" ht="42" customHeight="1">
      <c r="A9" s="4" t="s">
        <v>1119</v>
      </c>
      <c r="B9" s="5"/>
    </row>
    <row r="10" spans="1:2" ht="42" customHeight="1">
      <c r="A10" s="4" t="s">
        <v>1120</v>
      </c>
      <c r="B10" s="5"/>
    </row>
    <row r="11" spans="1:2" ht="42" customHeight="1">
      <c r="A11" s="4" t="s">
        <v>1121</v>
      </c>
      <c r="B11" s="5"/>
    </row>
    <row r="12" spans="1:2" ht="42" customHeight="1">
      <c r="A12" s="4" t="s">
        <v>1122</v>
      </c>
      <c r="B12" s="5"/>
    </row>
    <row r="13" spans="1:2" ht="42" customHeight="1">
      <c r="A13" s="4" t="s">
        <v>1123</v>
      </c>
      <c r="B13" s="5"/>
    </row>
    <row r="14" spans="1:2" ht="42" customHeight="1">
      <c r="A14" s="4" t="s">
        <v>1124</v>
      </c>
      <c r="B14" s="5"/>
    </row>
    <row r="15" spans="1:2" ht="42" customHeight="1">
      <c r="A15" s="4" t="s">
        <v>1125</v>
      </c>
      <c r="B15" s="5"/>
    </row>
    <row r="16" spans="1:2" ht="42" customHeight="1">
      <c r="A16" s="4" t="s">
        <v>1126</v>
      </c>
      <c r="B16" s="5"/>
    </row>
    <row r="17" spans="1:2" ht="42" customHeight="1">
      <c r="A17" s="4" t="s">
        <v>1127</v>
      </c>
      <c r="B17" s="5"/>
    </row>
    <row r="18" spans="1:2" ht="42" customHeight="1">
      <c r="A18" s="4" t="s">
        <v>1128</v>
      </c>
      <c r="B18" s="5"/>
    </row>
    <row r="19" spans="1:2" ht="42" customHeight="1">
      <c r="A19" s="4" t="s">
        <v>1129</v>
      </c>
      <c r="B19" s="5"/>
    </row>
    <row r="20" spans="1:2" ht="42" customHeight="1">
      <c r="A20" s="4" t="s">
        <v>1130</v>
      </c>
      <c r="B20" s="5"/>
    </row>
    <row r="21" spans="1:2" ht="42" customHeight="1">
      <c r="A21" s="4" t="s">
        <v>1131</v>
      </c>
      <c r="B21" s="5"/>
    </row>
    <row r="22" spans="1:2" ht="42" customHeight="1">
      <c r="A22" s="4" t="s">
        <v>1132</v>
      </c>
      <c r="B22" s="5"/>
    </row>
    <row r="23" spans="1:2" ht="42" customHeight="1">
      <c r="A23" s="4" t="s">
        <v>1133</v>
      </c>
      <c r="B23" s="5"/>
    </row>
    <row r="24" spans="1:2" ht="42" customHeight="1">
      <c r="A24" s="4" t="s">
        <v>1134</v>
      </c>
      <c r="B24" s="5"/>
    </row>
    <row r="25" spans="1:2" ht="42" customHeight="1">
      <c r="A25" s="4" t="s">
        <v>1135</v>
      </c>
      <c r="B25" s="5"/>
    </row>
    <row r="26" spans="1:2" ht="42" customHeight="1">
      <c r="A26" s="4" t="s">
        <v>1136</v>
      </c>
      <c r="B26" s="5"/>
    </row>
    <row r="27" spans="1:2" ht="42" customHeight="1">
      <c r="A27" s="4" t="s">
        <v>1137</v>
      </c>
      <c r="B27" s="5"/>
    </row>
    <row r="28" spans="1:2" ht="42" customHeight="1">
      <c r="A28" s="4" t="s">
        <v>1138</v>
      </c>
      <c r="B28" s="5"/>
    </row>
    <row r="29" spans="1:2" ht="42" customHeight="1">
      <c r="A29" s="6" t="s">
        <v>1139</v>
      </c>
      <c r="B29" s="7"/>
    </row>
    <row r="30" spans="1:2" ht="42" customHeight="1">
      <c r="A30" s="8" t="s">
        <v>1140</v>
      </c>
      <c r="B30" s="9"/>
    </row>
    <row r="31" spans="1:4" ht="14.25">
      <c r="A31" s="10"/>
      <c r="B31" s="10"/>
      <c r="C31" s="10"/>
      <c r="D31" s="10"/>
    </row>
    <row r="32" spans="1:4" ht="14.25">
      <c r="A32" s="237" t="s">
        <v>1094</v>
      </c>
      <c r="B32" s="238"/>
      <c r="C32" s="238"/>
      <c r="D32" s="238"/>
    </row>
  </sheetData>
  <sheetProtection/>
  <mergeCells count="2">
    <mergeCell ref="A1:B1"/>
    <mergeCell ref="A32:D3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1"/>
  <sheetViews>
    <sheetView zoomScale="85" zoomScaleNormal="85" zoomScalePageLayoutView="0" workbookViewId="0" topLeftCell="A1">
      <selection activeCell="E29" sqref="E29"/>
    </sheetView>
  </sheetViews>
  <sheetFormatPr defaultColWidth="9.00390625" defaultRowHeight="14.25"/>
  <cols>
    <col min="1" max="1" width="62.625" style="47" customWidth="1"/>
    <col min="2" max="2" width="23.00390625" style="49" customWidth="1"/>
    <col min="3" max="3" width="12.75390625" style="47" bestFit="1" customWidth="1"/>
    <col min="4" max="16384" width="9.00390625" style="47" customWidth="1"/>
  </cols>
  <sheetData>
    <row r="1" spans="1:2" ht="29.25" customHeight="1">
      <c r="A1" s="239" t="s">
        <v>1019</v>
      </c>
      <c r="B1" s="240"/>
    </row>
    <row r="2" spans="1:2" ht="19.5" customHeight="1">
      <c r="A2" s="52"/>
      <c r="B2" s="49" t="s">
        <v>1</v>
      </c>
    </row>
    <row r="3" spans="1:2" ht="18.75" customHeight="1">
      <c r="A3" s="53" t="s">
        <v>780</v>
      </c>
      <c r="B3" s="73" t="s">
        <v>1020</v>
      </c>
    </row>
    <row r="4" spans="1:2" ht="18.75" customHeight="1">
      <c r="A4" s="71" t="s">
        <v>1021</v>
      </c>
      <c r="B4" s="74">
        <f>SUM(B5:B9)</f>
        <v>16587</v>
      </c>
    </row>
    <row r="5" spans="1:2" s="48" customFormat="1" ht="18.75" customHeight="1">
      <c r="A5" s="66" t="s">
        <v>1022</v>
      </c>
      <c r="B5" s="63">
        <v>16365</v>
      </c>
    </row>
    <row r="6" spans="1:2" ht="18.75" customHeight="1">
      <c r="A6" s="66" t="s">
        <v>1023</v>
      </c>
      <c r="B6" s="63"/>
    </row>
    <row r="7" spans="1:2" ht="18.75" customHeight="1">
      <c r="A7" s="75" t="s">
        <v>1024</v>
      </c>
      <c r="B7" s="63">
        <v>195</v>
      </c>
    </row>
    <row r="8" spans="1:2" ht="18.75" customHeight="1">
      <c r="A8" s="75" t="s">
        <v>1025</v>
      </c>
      <c r="B8" s="63"/>
    </row>
    <row r="9" spans="1:2" ht="18.75" customHeight="1">
      <c r="A9" s="75" t="s">
        <v>1026</v>
      </c>
      <c r="B9" s="63">
        <v>27</v>
      </c>
    </row>
    <row r="10" spans="1:2" ht="18.75" customHeight="1">
      <c r="A10" s="60" t="s">
        <v>1027</v>
      </c>
      <c r="B10" s="61">
        <f>SUM(B11:B17)</f>
        <v>39832</v>
      </c>
    </row>
    <row r="11" spans="1:2" ht="18.75" customHeight="1">
      <c r="A11" s="62" t="s">
        <v>1028</v>
      </c>
      <c r="B11" s="63">
        <v>10645</v>
      </c>
    </row>
    <row r="12" spans="1:2" ht="18.75" customHeight="1">
      <c r="A12" s="62" t="s">
        <v>1029</v>
      </c>
      <c r="B12" s="63">
        <v>27778</v>
      </c>
    </row>
    <row r="13" spans="1:2" ht="18.75" customHeight="1">
      <c r="A13" s="62" t="s">
        <v>1030</v>
      </c>
      <c r="B13" s="63">
        <v>1400</v>
      </c>
    </row>
    <row r="14" spans="1:2" ht="18.75" customHeight="1">
      <c r="A14" s="62" t="s">
        <v>1031</v>
      </c>
      <c r="B14" s="63"/>
    </row>
    <row r="15" spans="1:2" ht="18.75" customHeight="1">
      <c r="A15" s="62" t="s">
        <v>1032</v>
      </c>
      <c r="B15" s="63"/>
    </row>
    <row r="16" spans="1:2" ht="18.75" customHeight="1">
      <c r="A16" s="62" t="s">
        <v>1033</v>
      </c>
      <c r="B16" s="63"/>
    </row>
    <row r="17" spans="1:2" ht="18.75" customHeight="1">
      <c r="A17" s="62" t="s">
        <v>1026</v>
      </c>
      <c r="B17" s="63">
        <v>9</v>
      </c>
    </row>
    <row r="18" spans="1:2" ht="18.75" customHeight="1">
      <c r="A18" s="60" t="s">
        <v>1034</v>
      </c>
      <c r="B18" s="61">
        <f>SUM(B19:B22)</f>
        <v>93043</v>
      </c>
    </row>
    <row r="19" spans="1:2" ht="18.75" customHeight="1">
      <c r="A19" s="62" t="s">
        <v>1035</v>
      </c>
      <c r="B19" s="63">
        <v>28901</v>
      </c>
    </row>
    <row r="20" spans="1:2" ht="18.75" customHeight="1">
      <c r="A20" s="62" t="s">
        <v>1036</v>
      </c>
      <c r="B20" s="63">
        <v>63582</v>
      </c>
    </row>
    <row r="21" spans="1:2" ht="18.75" customHeight="1">
      <c r="A21" s="66" t="s">
        <v>1037</v>
      </c>
      <c r="B21" s="63">
        <v>560</v>
      </c>
    </row>
    <row r="22" spans="1:2" ht="22.5" customHeight="1">
      <c r="A22" s="67" t="s">
        <v>1038</v>
      </c>
      <c r="B22" s="63"/>
    </row>
    <row r="23" spans="1:2" ht="18.75" customHeight="1">
      <c r="A23" s="68" t="s">
        <v>1039</v>
      </c>
      <c r="B23" s="61">
        <f>SUM(B24:B28)</f>
        <v>44250</v>
      </c>
    </row>
    <row r="24" spans="1:2" ht="18.75" customHeight="1">
      <c r="A24" s="76" t="s">
        <v>1040</v>
      </c>
      <c r="B24" s="63">
        <v>24237</v>
      </c>
    </row>
    <row r="25" spans="1:2" ht="14.25">
      <c r="A25" s="67" t="s">
        <v>1041</v>
      </c>
      <c r="B25" s="63">
        <v>20007</v>
      </c>
    </row>
    <row r="26" spans="1:2" ht="18.75" customHeight="1">
      <c r="A26" s="76" t="s">
        <v>1042</v>
      </c>
      <c r="B26" s="63">
        <v>6</v>
      </c>
    </row>
    <row r="27" spans="1:3" ht="18.75" customHeight="1">
      <c r="A27" s="77" t="s">
        <v>1043</v>
      </c>
      <c r="B27" s="61"/>
      <c r="C27" s="70"/>
    </row>
    <row r="28" spans="1:2" s="48" customFormat="1" ht="18.75" customHeight="1">
      <c r="A28" s="78" t="s">
        <v>1044</v>
      </c>
      <c r="B28" s="63"/>
    </row>
    <row r="29" spans="1:2" ht="18.75" customHeight="1">
      <c r="A29" s="79" t="s">
        <v>1045</v>
      </c>
      <c r="B29" s="61">
        <f>SUM(B4,B10,B18,B23,)</f>
        <v>193712</v>
      </c>
    </row>
    <row r="30" spans="1:2" ht="18.75" customHeight="1">
      <c r="A30" s="79" t="s">
        <v>1046</v>
      </c>
      <c r="B30" s="74">
        <v>112771</v>
      </c>
    </row>
    <row r="31" spans="1:2" ht="22.5" customHeight="1">
      <c r="A31" s="60" t="s">
        <v>1047</v>
      </c>
      <c r="B31" s="74">
        <f>B30+B29</f>
        <v>306483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fitToHeight="0" fitToWidth="1" orientation="portrait" paperSize="9" scale="73"/>
  <headerFooter>
    <oddHeader>&amp;R表23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zoomScalePageLayoutView="0" workbookViewId="0" topLeftCell="A4">
      <selection activeCell="F9" sqref="F9"/>
    </sheetView>
  </sheetViews>
  <sheetFormatPr defaultColWidth="9.00390625" defaultRowHeight="14.25"/>
  <cols>
    <col min="1" max="1" width="51.625" style="47" customWidth="1"/>
    <col min="2" max="2" width="22.00390625" style="49" customWidth="1"/>
    <col min="3" max="3" width="13.25390625" style="47" customWidth="1"/>
    <col min="4" max="4" width="12.75390625" style="49" customWidth="1"/>
    <col min="5" max="5" width="12.75390625" style="47" bestFit="1" customWidth="1"/>
    <col min="6" max="16384" width="9.00390625" style="47" customWidth="1"/>
  </cols>
  <sheetData>
    <row r="1" spans="1:4" ht="29.25" customHeight="1">
      <c r="A1" s="239" t="s">
        <v>1048</v>
      </c>
      <c r="B1" s="239"/>
      <c r="C1" s="50"/>
      <c r="D1" s="51"/>
    </row>
    <row r="2" spans="1:4" ht="19.5" customHeight="1">
      <c r="A2" s="52"/>
      <c r="B2" s="49" t="s">
        <v>1</v>
      </c>
      <c r="C2" s="52"/>
      <c r="D2" s="47"/>
    </row>
    <row r="3" spans="1:4" ht="18.75" customHeight="1">
      <c r="A3" s="53" t="s">
        <v>780</v>
      </c>
      <c r="B3" s="54" t="s">
        <v>1049</v>
      </c>
      <c r="D3" s="47"/>
    </row>
    <row r="4" spans="1:4" ht="18.75" customHeight="1">
      <c r="A4" s="55" t="s">
        <v>1050</v>
      </c>
      <c r="B4" s="56">
        <f>SUM(B5:B9)</f>
        <v>12831</v>
      </c>
      <c r="D4" s="47"/>
    </row>
    <row r="5" spans="1:2" s="48" customFormat="1" ht="18.75" customHeight="1">
      <c r="A5" s="57" t="s">
        <v>1051</v>
      </c>
      <c r="B5" s="58">
        <v>12810</v>
      </c>
    </row>
    <row r="6" spans="1:4" ht="18.75" customHeight="1">
      <c r="A6" s="57" t="s">
        <v>1052</v>
      </c>
      <c r="B6" s="58"/>
      <c r="D6" s="47"/>
    </row>
    <row r="7" spans="1:4" ht="18.75" customHeight="1">
      <c r="A7" s="57" t="s">
        <v>1053</v>
      </c>
      <c r="B7" s="58"/>
      <c r="D7" s="47"/>
    </row>
    <row r="8" spans="1:4" ht="18.75" customHeight="1">
      <c r="A8" s="59" t="s">
        <v>1054</v>
      </c>
      <c r="B8" s="58">
        <v>21</v>
      </c>
      <c r="D8" s="47"/>
    </row>
    <row r="9" spans="1:4" ht="18.75" customHeight="1">
      <c r="A9" s="59"/>
      <c r="B9" s="58"/>
      <c r="D9" s="47"/>
    </row>
    <row r="10" spans="1:4" ht="18.75" customHeight="1">
      <c r="A10" s="60" t="s">
        <v>1055</v>
      </c>
      <c r="B10" s="61">
        <f>SUM(B11:B17)</f>
        <v>27129</v>
      </c>
      <c r="D10" s="47"/>
    </row>
    <row r="11" spans="1:4" ht="18.75" customHeight="1">
      <c r="A11" s="62" t="s">
        <v>1056</v>
      </c>
      <c r="B11" s="63">
        <v>27120</v>
      </c>
      <c r="D11" s="47"/>
    </row>
    <row r="12" spans="1:4" ht="18.75" customHeight="1">
      <c r="A12" s="62" t="s">
        <v>1057</v>
      </c>
      <c r="B12" s="58"/>
      <c r="D12" s="47"/>
    </row>
    <row r="13" spans="1:4" ht="18.75" customHeight="1">
      <c r="A13" s="62" t="s">
        <v>1058</v>
      </c>
      <c r="B13" s="58"/>
      <c r="D13" s="47"/>
    </row>
    <row r="14" spans="1:4" ht="18.75" customHeight="1">
      <c r="A14" s="62" t="s">
        <v>1059</v>
      </c>
      <c r="B14" s="64"/>
      <c r="D14" s="47"/>
    </row>
    <row r="15" spans="1:4" ht="18.75" customHeight="1">
      <c r="A15" s="62" t="s">
        <v>1054</v>
      </c>
      <c r="B15" s="63">
        <v>9</v>
      </c>
      <c r="D15" s="47"/>
    </row>
    <row r="16" spans="1:4" ht="18.75" customHeight="1">
      <c r="A16" s="62"/>
      <c r="B16" s="65"/>
      <c r="D16" s="47"/>
    </row>
    <row r="17" spans="1:4" ht="18.75" customHeight="1">
      <c r="A17" s="62"/>
      <c r="B17" s="65"/>
      <c r="D17" s="47"/>
    </row>
    <row r="18" spans="1:4" ht="18.75" customHeight="1">
      <c r="A18" s="60" t="s">
        <v>1060</v>
      </c>
      <c r="B18" s="61">
        <f>SUM(B19:B22)</f>
        <v>82905</v>
      </c>
      <c r="D18" s="47"/>
    </row>
    <row r="19" spans="1:4" ht="18.75" customHeight="1">
      <c r="A19" s="62" t="s">
        <v>1061</v>
      </c>
      <c r="B19" s="63">
        <v>74813</v>
      </c>
      <c r="D19" s="47"/>
    </row>
    <row r="20" spans="1:4" ht="18.75" customHeight="1">
      <c r="A20" s="62" t="s">
        <v>1062</v>
      </c>
      <c r="B20" s="58"/>
      <c r="D20" s="47"/>
    </row>
    <row r="21" spans="1:4" ht="18.75" customHeight="1">
      <c r="A21" s="66" t="s">
        <v>1063</v>
      </c>
      <c r="B21" s="58">
        <v>8092</v>
      </c>
      <c r="D21" s="47"/>
    </row>
    <row r="22" spans="1:4" ht="22.5" customHeight="1">
      <c r="A22" s="67"/>
      <c r="B22" s="58"/>
      <c r="D22" s="47"/>
    </row>
    <row r="23" spans="1:4" ht="18.75" customHeight="1">
      <c r="A23" s="68" t="s">
        <v>1064</v>
      </c>
      <c r="B23" s="56">
        <f>SUM(B24:B28)</f>
        <v>44215</v>
      </c>
      <c r="D23" s="47"/>
    </row>
    <row r="24" spans="1:4" ht="18.75" customHeight="1">
      <c r="A24" s="66" t="s">
        <v>1065</v>
      </c>
      <c r="B24" s="58">
        <v>44215</v>
      </c>
      <c r="D24" s="47"/>
    </row>
    <row r="25" spans="1:4" ht="14.25">
      <c r="A25" s="66" t="s">
        <v>1066</v>
      </c>
      <c r="B25" s="58"/>
      <c r="D25" s="47"/>
    </row>
    <row r="26" spans="1:4" ht="18.75" customHeight="1">
      <c r="A26" s="66"/>
      <c r="B26" s="58"/>
      <c r="D26" s="47"/>
    </row>
    <row r="27" spans="1:4" ht="18.75" customHeight="1">
      <c r="A27" s="69"/>
      <c r="B27" s="56"/>
      <c r="C27" s="70"/>
      <c r="D27" s="47"/>
    </row>
    <row r="28" spans="1:2" s="48" customFormat="1" ht="18.75" customHeight="1">
      <c r="A28" s="67"/>
      <c r="B28" s="58"/>
    </row>
    <row r="29" spans="1:4" ht="18.75" customHeight="1">
      <c r="A29" s="60" t="s">
        <v>1067</v>
      </c>
      <c r="B29" s="56">
        <f>SUM(B4,B10,B18,B23,)</f>
        <v>167080</v>
      </c>
      <c r="D29" s="47"/>
    </row>
    <row r="30" spans="1:4" ht="18.75" customHeight="1">
      <c r="A30" s="71" t="s">
        <v>1068</v>
      </c>
      <c r="B30" s="72">
        <v>139403</v>
      </c>
      <c r="D30" s="47"/>
    </row>
    <row r="31" spans="1:4" ht="22.5" customHeight="1">
      <c r="A31" s="55" t="s">
        <v>1069</v>
      </c>
      <c r="B31" s="72">
        <f>B29+B30</f>
        <v>306483</v>
      </c>
      <c r="D31" s="47"/>
    </row>
    <row r="32" ht="14.25">
      <c r="D32" s="47"/>
    </row>
    <row r="33" ht="14.25">
      <c r="D33" s="47"/>
    </row>
    <row r="34" ht="14.25">
      <c r="D34" s="47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A11" sqref="A11:B11"/>
    </sheetView>
  </sheetViews>
  <sheetFormatPr defaultColWidth="9.00390625" defaultRowHeight="14.25"/>
  <cols>
    <col min="1" max="1" width="58.00390625" style="127" customWidth="1"/>
    <col min="2" max="2" width="33.875" style="127" customWidth="1"/>
    <col min="3" max="3" width="9.00390625" style="127" customWidth="1"/>
    <col min="4" max="4" width="33.125" style="127" customWidth="1"/>
    <col min="5" max="16384" width="9.00390625" style="127" customWidth="1"/>
  </cols>
  <sheetData>
    <row r="1" spans="1:4" ht="36.75" customHeight="1">
      <c r="A1" s="214" t="s">
        <v>893</v>
      </c>
      <c r="B1" s="214"/>
      <c r="C1" s="128"/>
      <c r="D1" s="128"/>
    </row>
    <row r="2" spans="1:3" ht="21" customHeight="1">
      <c r="A2" s="129"/>
      <c r="B2" s="130" t="s">
        <v>1</v>
      </c>
      <c r="C2" s="131"/>
    </row>
    <row r="3" spans="1:2" ht="33.75" customHeight="1">
      <c r="A3" s="132" t="s">
        <v>894</v>
      </c>
      <c r="B3" s="133" t="s">
        <v>895</v>
      </c>
    </row>
    <row r="4" spans="1:2" ht="21.75" customHeight="1">
      <c r="A4" s="134" t="s">
        <v>896</v>
      </c>
      <c r="B4" s="135">
        <v>0</v>
      </c>
    </row>
    <row r="5" spans="1:2" ht="21.75" customHeight="1">
      <c r="A5" s="134" t="s">
        <v>897</v>
      </c>
      <c r="B5" s="136">
        <v>282</v>
      </c>
    </row>
    <row r="6" spans="1:2" ht="21.75" customHeight="1">
      <c r="A6" s="134" t="s">
        <v>898</v>
      </c>
      <c r="B6" s="137">
        <f>SUM(B7:B8)</f>
        <v>1251</v>
      </c>
    </row>
    <row r="7" spans="1:2" ht="21.75" customHeight="1">
      <c r="A7" s="134" t="s">
        <v>899</v>
      </c>
      <c r="B7" s="136">
        <v>1147</v>
      </c>
    </row>
    <row r="8" spans="1:2" ht="21.75" customHeight="1">
      <c r="A8" s="134" t="s">
        <v>900</v>
      </c>
      <c r="B8" s="136">
        <v>104</v>
      </c>
    </row>
    <row r="9" spans="1:2" ht="21.75" customHeight="1">
      <c r="A9" s="134"/>
      <c r="B9" s="136"/>
    </row>
    <row r="10" spans="1:2" ht="21.75" customHeight="1">
      <c r="A10" s="132" t="s">
        <v>901</v>
      </c>
      <c r="B10" s="138">
        <f>SUM(B4,B5,B6)</f>
        <v>1533</v>
      </c>
    </row>
    <row r="11" spans="1:2" ht="126" customHeight="1">
      <c r="A11" s="241" t="s">
        <v>902</v>
      </c>
      <c r="B11" s="241"/>
    </row>
  </sheetData>
  <sheetProtection/>
  <mergeCells count="2">
    <mergeCell ref="A1:B1"/>
    <mergeCell ref="A11:B11"/>
  </mergeCells>
  <printOptions horizontalCentered="1"/>
  <pageMargins left="0.71" right="0.71" top="0.75" bottom="0.75" header="0.31" footer="0.31"/>
  <pageSetup orientation="landscape" paperSize="9"/>
  <headerFooter>
    <oddHeader>&amp;R                                    表15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26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26.375" style="80" customWidth="1"/>
    <col min="2" max="2" width="14.625" style="80" customWidth="1"/>
    <col min="3" max="3" width="13.875" style="80" customWidth="1"/>
    <col min="4" max="4" width="13.50390625" style="119" customWidth="1"/>
    <col min="5" max="5" width="11.625" style="80" customWidth="1"/>
    <col min="6" max="16384" width="9.00390625" style="80" customWidth="1"/>
  </cols>
  <sheetData>
    <row r="1" spans="1:5" ht="35.25" customHeight="1">
      <c r="A1" s="212" t="s">
        <v>0</v>
      </c>
      <c r="B1" s="212"/>
      <c r="C1" s="212"/>
      <c r="D1" s="212"/>
      <c r="E1" s="212"/>
    </row>
    <row r="2" spans="4:5" ht="19.5" customHeight="1">
      <c r="D2" s="213" t="s">
        <v>1</v>
      </c>
      <c r="E2" s="213"/>
    </row>
    <row r="3" spans="1:5" ht="39" customHeight="1">
      <c r="A3" s="139" t="s">
        <v>2</v>
      </c>
      <c r="B3" s="203" t="s">
        <v>3</v>
      </c>
      <c r="C3" s="203" t="s">
        <v>4</v>
      </c>
      <c r="D3" s="120" t="s">
        <v>5</v>
      </c>
      <c r="E3" s="139" t="s">
        <v>6</v>
      </c>
    </row>
    <row r="4" spans="1:5" ht="24.75" customHeight="1">
      <c r="A4" s="204" t="s">
        <v>7</v>
      </c>
      <c r="B4" s="205">
        <f>B5+B19</f>
        <v>100516</v>
      </c>
      <c r="C4" s="205">
        <f>C5+C19</f>
        <v>111576</v>
      </c>
      <c r="D4" s="162">
        <f>C4/B4*100</f>
        <v>111.0032233674241</v>
      </c>
      <c r="E4" s="140"/>
    </row>
    <row r="5" spans="1:5" ht="24.75" customHeight="1">
      <c r="A5" s="206" t="s">
        <v>8</v>
      </c>
      <c r="B5" s="205">
        <f>SUM(B6:B18)</f>
        <v>68412</v>
      </c>
      <c r="C5" s="205">
        <f>SUM(C6:C18)</f>
        <v>75939</v>
      </c>
      <c r="D5" s="162">
        <f aca="true" t="shared" si="0" ref="D5:D26">C5/B5*100</f>
        <v>111.00245570952465</v>
      </c>
      <c r="E5" s="140"/>
    </row>
    <row r="6" spans="1:5" ht="24.75" customHeight="1">
      <c r="A6" s="207" t="s">
        <v>9</v>
      </c>
      <c r="B6" s="205">
        <v>23090</v>
      </c>
      <c r="C6" s="205">
        <v>26128</v>
      </c>
      <c r="D6" s="162">
        <f t="shared" si="0"/>
        <v>113.1572109138155</v>
      </c>
      <c r="E6" s="140"/>
    </row>
    <row r="7" spans="1:5" ht="24.75" customHeight="1">
      <c r="A7" s="207" t="s">
        <v>10</v>
      </c>
      <c r="B7" s="205">
        <v>4866</v>
      </c>
      <c r="C7" s="205">
        <v>5156</v>
      </c>
      <c r="D7" s="162">
        <f t="shared" si="0"/>
        <v>105.95972050965885</v>
      </c>
      <c r="E7" s="140"/>
    </row>
    <row r="8" spans="1:5" ht="24.75" customHeight="1">
      <c r="A8" s="207" t="s">
        <v>11</v>
      </c>
      <c r="B8" s="205">
        <v>1022</v>
      </c>
      <c r="C8" s="205">
        <v>1090</v>
      </c>
      <c r="D8" s="162">
        <f t="shared" si="0"/>
        <v>106.6536203522505</v>
      </c>
      <c r="E8" s="140"/>
    </row>
    <row r="9" spans="1:5" ht="24.75" customHeight="1">
      <c r="A9" s="207" t="s">
        <v>12</v>
      </c>
      <c r="B9" s="205">
        <v>774</v>
      </c>
      <c r="C9" s="205">
        <v>880</v>
      </c>
      <c r="D9" s="162">
        <f t="shared" si="0"/>
        <v>113.69509043927648</v>
      </c>
      <c r="E9" s="140"/>
    </row>
    <row r="10" spans="1:5" ht="24.75" customHeight="1">
      <c r="A10" s="207" t="s">
        <v>13</v>
      </c>
      <c r="B10" s="205">
        <v>2334</v>
      </c>
      <c r="C10" s="205">
        <v>2615</v>
      </c>
      <c r="D10" s="162">
        <f t="shared" si="0"/>
        <v>112.0394173093402</v>
      </c>
      <c r="E10" s="140"/>
    </row>
    <row r="11" spans="1:5" ht="24.75" customHeight="1">
      <c r="A11" s="207" t="s">
        <v>14</v>
      </c>
      <c r="B11" s="205">
        <v>591</v>
      </c>
      <c r="C11" s="205">
        <v>660</v>
      </c>
      <c r="D11" s="162">
        <f t="shared" si="0"/>
        <v>111.6751269035533</v>
      </c>
      <c r="E11" s="140"/>
    </row>
    <row r="12" spans="1:5" ht="24.75" customHeight="1">
      <c r="A12" s="207" t="s">
        <v>15</v>
      </c>
      <c r="B12" s="205">
        <v>618</v>
      </c>
      <c r="C12" s="205">
        <v>690</v>
      </c>
      <c r="D12" s="162">
        <f t="shared" si="0"/>
        <v>111.6504854368932</v>
      </c>
      <c r="E12" s="140"/>
    </row>
    <row r="13" spans="1:5" ht="24.75" customHeight="1">
      <c r="A13" s="207" t="s">
        <v>16</v>
      </c>
      <c r="B13" s="205">
        <v>1948</v>
      </c>
      <c r="C13" s="205">
        <v>2180</v>
      </c>
      <c r="D13" s="162">
        <f t="shared" si="0"/>
        <v>111.90965092402465</v>
      </c>
      <c r="E13" s="140"/>
    </row>
    <row r="14" spans="1:5" ht="24.75" customHeight="1">
      <c r="A14" s="207" t="s">
        <v>17</v>
      </c>
      <c r="B14" s="205">
        <v>8537</v>
      </c>
      <c r="C14" s="205">
        <v>9560</v>
      </c>
      <c r="D14" s="162">
        <f t="shared" si="0"/>
        <v>111.98313224786224</v>
      </c>
      <c r="E14" s="140"/>
    </row>
    <row r="15" spans="1:5" ht="24.75" customHeight="1">
      <c r="A15" s="207" t="s">
        <v>18</v>
      </c>
      <c r="B15" s="205">
        <v>1084</v>
      </c>
      <c r="C15" s="205">
        <v>1215</v>
      </c>
      <c r="D15" s="162">
        <f t="shared" si="0"/>
        <v>112.08487084870849</v>
      </c>
      <c r="E15" s="140"/>
    </row>
    <row r="16" spans="1:5" ht="24.75" customHeight="1">
      <c r="A16" s="207" t="s">
        <v>19</v>
      </c>
      <c r="B16" s="205">
        <v>16457</v>
      </c>
      <c r="C16" s="205">
        <v>17795</v>
      </c>
      <c r="D16" s="162">
        <f t="shared" si="0"/>
        <v>108.13027890867109</v>
      </c>
      <c r="E16" s="140"/>
    </row>
    <row r="17" spans="1:5" ht="24.75" customHeight="1">
      <c r="A17" s="207" t="s">
        <v>20</v>
      </c>
      <c r="B17" s="205">
        <v>7064</v>
      </c>
      <c r="C17" s="205">
        <v>7910</v>
      </c>
      <c r="D17" s="162">
        <f t="shared" si="0"/>
        <v>111.9762174405436</v>
      </c>
      <c r="E17" s="140"/>
    </row>
    <row r="18" spans="1:5" ht="24.75" customHeight="1">
      <c r="A18" s="207" t="s">
        <v>21</v>
      </c>
      <c r="B18" s="205">
        <v>27</v>
      </c>
      <c r="C18" s="205">
        <v>60</v>
      </c>
      <c r="D18" s="162">
        <f t="shared" si="0"/>
        <v>222.22222222222223</v>
      </c>
      <c r="E18" s="140"/>
    </row>
    <row r="19" spans="1:5" ht="24.75" customHeight="1">
      <c r="A19" s="206" t="s">
        <v>22</v>
      </c>
      <c r="B19" s="205">
        <f>SUM(B20:B26)</f>
        <v>32104</v>
      </c>
      <c r="C19" s="205">
        <f>SUM(C20:C26)</f>
        <v>35637</v>
      </c>
      <c r="D19" s="162">
        <f t="shared" si="0"/>
        <v>111.0048592075754</v>
      </c>
      <c r="E19" s="140"/>
    </row>
    <row r="20" spans="1:5" ht="24.75" customHeight="1">
      <c r="A20" s="208" t="s">
        <v>23</v>
      </c>
      <c r="B20" s="205">
        <v>5733</v>
      </c>
      <c r="C20" s="205">
        <v>5000</v>
      </c>
      <c r="D20" s="162">
        <f t="shared" si="0"/>
        <v>87.21437292865865</v>
      </c>
      <c r="E20" s="140"/>
    </row>
    <row r="21" spans="1:5" ht="24.75" customHeight="1">
      <c r="A21" s="208" t="s">
        <v>24</v>
      </c>
      <c r="B21" s="205">
        <v>18242</v>
      </c>
      <c r="C21" s="205">
        <v>20637</v>
      </c>
      <c r="D21" s="162">
        <f t="shared" si="0"/>
        <v>113.12904286810657</v>
      </c>
      <c r="E21" s="140"/>
    </row>
    <row r="22" spans="1:5" ht="24.75" customHeight="1">
      <c r="A22" s="208" t="s">
        <v>25</v>
      </c>
      <c r="B22" s="205">
        <v>7598</v>
      </c>
      <c r="C22" s="205">
        <v>9000</v>
      </c>
      <c r="D22" s="162">
        <f t="shared" si="0"/>
        <v>118.45222426954463</v>
      </c>
      <c r="E22" s="140"/>
    </row>
    <row r="23" spans="1:5" ht="24.75" customHeight="1">
      <c r="A23" s="208" t="s">
        <v>26</v>
      </c>
      <c r="B23" s="205"/>
      <c r="C23" s="205"/>
      <c r="D23" s="162"/>
      <c r="E23" s="140"/>
    </row>
    <row r="24" spans="1:5" ht="24.75" customHeight="1">
      <c r="A24" s="140" t="s">
        <v>27</v>
      </c>
      <c r="B24" s="205">
        <v>337</v>
      </c>
      <c r="C24" s="205">
        <v>600</v>
      </c>
      <c r="D24" s="162">
        <f t="shared" si="0"/>
        <v>178.04154302670622</v>
      </c>
      <c r="E24" s="140"/>
    </row>
    <row r="25" spans="1:5" ht="24.75" customHeight="1">
      <c r="A25" s="140" t="s">
        <v>28</v>
      </c>
      <c r="B25" s="205">
        <v>183</v>
      </c>
      <c r="C25" s="205">
        <v>300</v>
      </c>
      <c r="D25" s="162">
        <f t="shared" si="0"/>
        <v>163.9344262295082</v>
      </c>
      <c r="E25" s="140"/>
    </row>
    <row r="26" spans="1:5" ht="24" customHeight="1">
      <c r="A26" s="208" t="s">
        <v>29</v>
      </c>
      <c r="B26" s="205">
        <v>11</v>
      </c>
      <c r="C26" s="205">
        <v>100</v>
      </c>
      <c r="D26" s="162">
        <f t="shared" si="0"/>
        <v>909.0909090909091</v>
      </c>
      <c r="E26" s="209"/>
    </row>
  </sheetData>
  <sheetProtection/>
  <mergeCells count="2">
    <mergeCell ref="A1:E1"/>
    <mergeCell ref="D2:E2"/>
  </mergeCells>
  <printOptions horizontalCentered="1"/>
  <pageMargins left="0.71" right="0.71" top="0.75" bottom="0.75" header="0.31" footer="0.31"/>
  <pageSetup orientation="portrait" paperSize="9"/>
  <headerFooter>
    <oddHeader>&amp;R表8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975"/>
  <sheetViews>
    <sheetView zoomScalePageLayoutView="0" workbookViewId="0" topLeftCell="A4">
      <selection activeCell="J21" sqref="J21"/>
    </sheetView>
  </sheetViews>
  <sheetFormatPr defaultColWidth="9.00390625" defaultRowHeight="14.25"/>
  <cols>
    <col min="1" max="1" width="9.125" style="118" customWidth="1"/>
    <col min="2" max="2" width="43.375" style="118" customWidth="1"/>
    <col min="3" max="3" width="9.875" style="118" customWidth="1"/>
    <col min="4" max="4" width="9.625" style="118" customWidth="1"/>
    <col min="5" max="5" width="9.75390625" style="118" customWidth="1"/>
    <col min="6" max="6" width="9.50390625" style="118" customWidth="1"/>
    <col min="7" max="7" width="9.00390625" style="118" customWidth="1"/>
    <col min="8" max="8" width="12.75390625" style="118" bestFit="1" customWidth="1"/>
    <col min="9" max="249" width="9.00390625" style="118" customWidth="1"/>
    <col min="250" max="16384" width="9.00390625" style="118" customWidth="1"/>
  </cols>
  <sheetData>
    <row r="1" spans="1:6" ht="33.75" customHeight="1">
      <c r="A1" s="214" t="s">
        <v>30</v>
      </c>
      <c r="B1" s="215"/>
      <c r="C1" s="215"/>
      <c r="D1" s="215"/>
      <c r="E1" s="215"/>
      <c r="F1" s="215"/>
    </row>
    <row r="2" spans="3:6" ht="14.25">
      <c r="C2" s="216" t="s">
        <v>1</v>
      </c>
      <c r="D2" s="216"/>
      <c r="E2" s="216"/>
      <c r="F2" s="216"/>
    </row>
    <row r="3" spans="1:6" ht="39" customHeight="1">
      <c r="A3" s="15" t="s">
        <v>31</v>
      </c>
      <c r="B3" s="132" t="s">
        <v>2</v>
      </c>
      <c r="C3" s="15" t="s">
        <v>32</v>
      </c>
      <c r="D3" s="15" t="s">
        <v>4</v>
      </c>
      <c r="E3" s="132" t="s">
        <v>33</v>
      </c>
      <c r="F3" s="132" t="s">
        <v>6</v>
      </c>
    </row>
    <row r="4" spans="1:6" ht="15.75" customHeight="1">
      <c r="A4" s="190"/>
      <c r="B4" s="191" t="s">
        <v>34</v>
      </c>
      <c r="C4" s="192">
        <f>SUM(C5,C188,C238,C289,C343,C395,C504,C568,C623,C646,C753,C782,C833,C853,C856,C858,C878,C897,C933,C959,C960,C964,C970)</f>
        <v>518222</v>
      </c>
      <c r="D4" s="192">
        <f>SUM(D5,D188,D238,D289,D343,D395,D504,D568,D623,D646,D753,D782,D833,D853,D856,D858,D878,D897,D933,D959,D960,D964,D970)</f>
        <v>571133</v>
      </c>
      <c r="E4" s="193">
        <f>IF(C4=0,"",ROUND(D4/C4*100-100,1))</f>
        <v>10.2</v>
      </c>
      <c r="F4" s="190"/>
    </row>
    <row r="5" spans="1:6" ht="15.75" customHeight="1">
      <c r="A5" s="191">
        <v>201</v>
      </c>
      <c r="B5" s="194" t="s">
        <v>35</v>
      </c>
      <c r="C5" s="192">
        <f>SUM(C6,C18,C27,C38,C49,C60,C71,C80,C89,C98,C109,C116,C122,C129,C136,C143,C150,C156,C164,C170,C185)</f>
        <v>40544</v>
      </c>
      <c r="D5" s="192">
        <f>SUM(D6,D18,D27,D38,D49,D60,D71,D80,D89,D98,D109,D116,D122,D129,D136,D143,D150,D156,D164,D170,D185)</f>
        <v>44797</v>
      </c>
      <c r="E5" s="193">
        <f aca="true" t="shared" si="0" ref="E5:E67">IF(C5=0,"",ROUND(D5/C5*100-100,1))</f>
        <v>10.5</v>
      </c>
      <c r="F5" s="190"/>
    </row>
    <row r="6" spans="1:6" ht="15.75" customHeight="1">
      <c r="A6" s="191">
        <v>20101</v>
      </c>
      <c r="B6" s="191" t="s">
        <v>36</v>
      </c>
      <c r="C6" s="192">
        <f>SUM(C7:C17)</f>
        <v>620</v>
      </c>
      <c r="D6" s="192">
        <f>SUM(D7:D17)</f>
        <v>516</v>
      </c>
      <c r="E6" s="193">
        <f t="shared" si="0"/>
        <v>-16.8</v>
      </c>
      <c r="F6" s="190"/>
    </row>
    <row r="7" spans="1:6" ht="14.25">
      <c r="A7" s="195">
        <v>2010101</v>
      </c>
      <c r="B7" s="196" t="s">
        <v>37</v>
      </c>
      <c r="C7" s="192">
        <v>508</v>
      </c>
      <c r="D7" s="192">
        <v>475</v>
      </c>
      <c r="E7" s="193">
        <f t="shared" si="0"/>
        <v>-6.5</v>
      </c>
      <c r="F7" s="190"/>
    </row>
    <row r="8" spans="1:6" ht="14.25">
      <c r="A8" s="195">
        <v>2010102</v>
      </c>
      <c r="B8" s="196" t="s">
        <v>38</v>
      </c>
      <c r="C8" s="192"/>
      <c r="D8" s="192"/>
      <c r="E8" s="193">
        <f t="shared" si="0"/>
      </c>
      <c r="F8" s="190"/>
    </row>
    <row r="9" spans="1:6" ht="14.25">
      <c r="A9" s="195">
        <v>2010103</v>
      </c>
      <c r="B9" s="196" t="s">
        <v>39</v>
      </c>
      <c r="C9" s="192">
        <v>112</v>
      </c>
      <c r="D9" s="192">
        <v>41</v>
      </c>
      <c r="E9" s="193">
        <f t="shared" si="0"/>
        <v>-63.4</v>
      </c>
      <c r="F9" s="190"/>
    </row>
    <row r="10" spans="1:6" ht="14.25">
      <c r="A10" s="195">
        <v>2010104</v>
      </c>
      <c r="B10" s="196" t="s">
        <v>40</v>
      </c>
      <c r="C10" s="192"/>
      <c r="D10" s="192"/>
      <c r="E10" s="193">
        <f t="shared" si="0"/>
      </c>
      <c r="F10" s="190"/>
    </row>
    <row r="11" spans="1:6" ht="14.25">
      <c r="A11" s="195">
        <v>2010105</v>
      </c>
      <c r="B11" s="196" t="s">
        <v>41</v>
      </c>
      <c r="C11" s="192"/>
      <c r="D11" s="192"/>
      <c r="E11" s="193">
        <f t="shared" si="0"/>
      </c>
      <c r="F11" s="190"/>
    </row>
    <row r="12" spans="1:6" ht="14.25">
      <c r="A12" s="195">
        <v>2010106</v>
      </c>
      <c r="B12" s="196" t="s">
        <v>42</v>
      </c>
      <c r="C12" s="192"/>
      <c r="D12" s="192"/>
      <c r="E12" s="193">
        <f t="shared" si="0"/>
      </c>
      <c r="F12" s="190"/>
    </row>
    <row r="13" spans="1:6" ht="14.25">
      <c r="A13" s="195">
        <v>2010107</v>
      </c>
      <c r="B13" s="196" t="s">
        <v>43</v>
      </c>
      <c r="C13" s="192"/>
      <c r="D13" s="192"/>
      <c r="E13" s="193">
        <f t="shared" si="0"/>
      </c>
      <c r="F13" s="190"/>
    </row>
    <row r="14" spans="1:6" ht="14.25">
      <c r="A14" s="195">
        <v>2010108</v>
      </c>
      <c r="B14" s="196" t="s">
        <v>44</v>
      </c>
      <c r="C14" s="192"/>
      <c r="D14" s="192"/>
      <c r="E14" s="193">
        <f t="shared" si="0"/>
      </c>
      <c r="F14" s="190"/>
    </row>
    <row r="15" spans="1:6" ht="14.25">
      <c r="A15" s="195">
        <v>2010109</v>
      </c>
      <c r="B15" s="196" t="s">
        <v>45</v>
      </c>
      <c r="C15" s="192"/>
      <c r="D15" s="192"/>
      <c r="E15" s="193">
        <f t="shared" si="0"/>
      </c>
      <c r="F15" s="190"/>
    </row>
    <row r="16" spans="1:6" ht="14.25">
      <c r="A16" s="195">
        <v>2010150</v>
      </c>
      <c r="B16" s="196" t="s">
        <v>46</v>
      </c>
      <c r="C16" s="192"/>
      <c r="D16" s="192"/>
      <c r="E16" s="193">
        <f t="shared" si="0"/>
      </c>
      <c r="F16" s="190"/>
    </row>
    <row r="17" spans="1:6" ht="14.25">
      <c r="A17" s="195">
        <v>2010199</v>
      </c>
      <c r="B17" s="196" t="s">
        <v>47</v>
      </c>
      <c r="C17" s="192"/>
      <c r="D17" s="192"/>
      <c r="E17" s="193">
        <f t="shared" si="0"/>
      </c>
      <c r="F17" s="190"/>
    </row>
    <row r="18" spans="1:6" ht="15.75" customHeight="1">
      <c r="A18" s="191">
        <v>20102</v>
      </c>
      <c r="B18" s="194" t="s">
        <v>48</v>
      </c>
      <c r="C18" s="192">
        <f>SUM(C19:C26)</f>
        <v>438</v>
      </c>
      <c r="D18" s="192">
        <f>SUM(D19:D26)</f>
        <v>468</v>
      </c>
      <c r="E18" s="193">
        <f t="shared" si="0"/>
        <v>6.8</v>
      </c>
      <c r="F18" s="190"/>
    </row>
    <row r="19" spans="1:6" ht="14.25">
      <c r="A19" s="195">
        <v>2010201</v>
      </c>
      <c r="B19" s="196" t="s">
        <v>37</v>
      </c>
      <c r="C19" s="192">
        <v>375</v>
      </c>
      <c r="D19" s="192">
        <v>399</v>
      </c>
      <c r="E19" s="193">
        <f t="shared" si="0"/>
        <v>6.4</v>
      </c>
      <c r="F19" s="190"/>
    </row>
    <row r="20" spans="1:6" ht="14.25">
      <c r="A20" s="195">
        <v>2010202</v>
      </c>
      <c r="B20" s="196" t="s">
        <v>38</v>
      </c>
      <c r="C20" s="192"/>
      <c r="D20" s="192"/>
      <c r="E20" s="193">
        <f t="shared" si="0"/>
      </c>
      <c r="F20" s="190"/>
    </row>
    <row r="21" spans="1:6" ht="14.25">
      <c r="A21" s="195">
        <v>2010203</v>
      </c>
      <c r="B21" s="196" t="s">
        <v>39</v>
      </c>
      <c r="C21" s="192">
        <v>63</v>
      </c>
      <c r="D21" s="192">
        <v>69</v>
      </c>
      <c r="E21" s="193">
        <f t="shared" si="0"/>
        <v>9.5</v>
      </c>
      <c r="F21" s="190"/>
    </row>
    <row r="22" spans="1:6" ht="14.25">
      <c r="A22" s="195">
        <v>2010204</v>
      </c>
      <c r="B22" s="196" t="s">
        <v>49</v>
      </c>
      <c r="C22" s="190"/>
      <c r="D22" s="190"/>
      <c r="E22" s="193">
        <f t="shared" si="0"/>
      </c>
      <c r="F22" s="190"/>
    </row>
    <row r="23" spans="1:6" ht="14.25">
      <c r="A23" s="195">
        <v>2010205</v>
      </c>
      <c r="B23" s="196" t="s">
        <v>50</v>
      </c>
      <c r="C23" s="190"/>
      <c r="D23" s="190"/>
      <c r="E23" s="193">
        <f t="shared" si="0"/>
      </c>
      <c r="F23" s="190"/>
    </row>
    <row r="24" spans="1:6" ht="14.25">
      <c r="A24" s="195">
        <v>2010206</v>
      </c>
      <c r="B24" s="196" t="s">
        <v>51</v>
      </c>
      <c r="C24" s="190"/>
      <c r="D24" s="190"/>
      <c r="E24" s="193">
        <f t="shared" si="0"/>
      </c>
      <c r="F24" s="190"/>
    </row>
    <row r="25" spans="1:6" ht="14.25">
      <c r="A25" s="195">
        <v>2010250</v>
      </c>
      <c r="B25" s="196" t="s">
        <v>46</v>
      </c>
      <c r="C25" s="190"/>
      <c r="D25" s="190"/>
      <c r="E25" s="193">
        <f t="shared" si="0"/>
      </c>
      <c r="F25" s="190"/>
    </row>
    <row r="26" spans="1:6" ht="14.25">
      <c r="A26" s="195">
        <v>2010299</v>
      </c>
      <c r="B26" s="196" t="s">
        <v>52</v>
      </c>
      <c r="C26" s="190"/>
      <c r="D26" s="190"/>
      <c r="E26" s="193">
        <f t="shared" si="0"/>
      </c>
      <c r="F26" s="190"/>
    </row>
    <row r="27" spans="1:6" ht="15.75" customHeight="1">
      <c r="A27" s="191">
        <v>20103</v>
      </c>
      <c r="B27" s="194" t="s">
        <v>53</v>
      </c>
      <c r="C27" s="192">
        <f>SUM(C28:C37)</f>
        <v>19152</v>
      </c>
      <c r="D27" s="192">
        <f>SUM(D28:D37)</f>
        <v>21363</v>
      </c>
      <c r="E27" s="193">
        <f t="shared" si="0"/>
        <v>11.5</v>
      </c>
      <c r="F27" s="190"/>
    </row>
    <row r="28" spans="1:6" ht="14.25">
      <c r="A28" s="195">
        <v>2010301</v>
      </c>
      <c r="B28" s="196" t="s">
        <v>37</v>
      </c>
      <c r="C28" s="192">
        <v>9498</v>
      </c>
      <c r="D28" s="192">
        <v>17388</v>
      </c>
      <c r="E28" s="193">
        <f t="shared" si="0"/>
        <v>83.1</v>
      </c>
      <c r="F28" s="190"/>
    </row>
    <row r="29" spans="1:6" ht="14.25">
      <c r="A29" s="195">
        <v>2010302</v>
      </c>
      <c r="B29" s="196" t="s">
        <v>38</v>
      </c>
      <c r="C29" s="192"/>
      <c r="D29" s="192"/>
      <c r="E29" s="193">
        <f t="shared" si="0"/>
      </c>
      <c r="F29" s="190"/>
    </row>
    <row r="30" spans="1:6" ht="14.25">
      <c r="A30" s="195">
        <v>2010303</v>
      </c>
      <c r="B30" s="196" t="s">
        <v>39</v>
      </c>
      <c r="C30" s="192">
        <v>1107</v>
      </c>
      <c r="D30" s="192">
        <v>3059</v>
      </c>
      <c r="E30" s="193">
        <f t="shared" si="0"/>
        <v>176.3</v>
      </c>
      <c r="F30" s="190"/>
    </row>
    <row r="31" spans="1:6" ht="14.25">
      <c r="A31" s="195">
        <v>2010304</v>
      </c>
      <c r="B31" s="196" t="s">
        <v>54</v>
      </c>
      <c r="C31" s="192"/>
      <c r="D31" s="192">
        <v>16</v>
      </c>
      <c r="E31" s="193">
        <f t="shared" si="0"/>
      </c>
      <c r="F31" s="190"/>
    </row>
    <row r="32" spans="1:6" ht="14.25">
      <c r="A32" s="195">
        <v>2010305</v>
      </c>
      <c r="B32" s="196" t="s">
        <v>55</v>
      </c>
      <c r="C32" s="192"/>
      <c r="D32" s="192"/>
      <c r="E32" s="193">
        <f t="shared" si="0"/>
      </c>
      <c r="F32" s="190"/>
    </row>
    <row r="33" spans="1:6" ht="14.25">
      <c r="A33" s="195">
        <v>2010306</v>
      </c>
      <c r="B33" s="196" t="s">
        <v>56</v>
      </c>
      <c r="C33" s="192"/>
      <c r="D33" s="192"/>
      <c r="E33" s="193">
        <f t="shared" si="0"/>
      </c>
      <c r="F33" s="190"/>
    </row>
    <row r="34" spans="1:6" ht="14.25">
      <c r="A34" s="195">
        <v>2010308</v>
      </c>
      <c r="B34" s="196" t="s">
        <v>57</v>
      </c>
      <c r="C34" s="192">
        <v>502</v>
      </c>
      <c r="D34" s="192">
        <v>469</v>
      </c>
      <c r="E34" s="193">
        <f t="shared" si="0"/>
        <v>-6.6</v>
      </c>
      <c r="F34" s="190"/>
    </row>
    <row r="35" spans="1:6" ht="14.25">
      <c r="A35" s="195">
        <v>2010309</v>
      </c>
      <c r="B35" s="196" t="s">
        <v>58</v>
      </c>
      <c r="C35" s="192"/>
      <c r="D35" s="192"/>
      <c r="E35" s="193">
        <f t="shared" si="0"/>
      </c>
      <c r="F35" s="190"/>
    </row>
    <row r="36" spans="1:6" ht="14.25">
      <c r="A36" s="195">
        <v>2010350</v>
      </c>
      <c r="B36" s="196" t="s">
        <v>46</v>
      </c>
      <c r="C36" s="192"/>
      <c r="D36" s="192"/>
      <c r="E36" s="193">
        <f t="shared" si="0"/>
      </c>
      <c r="F36" s="190"/>
    </row>
    <row r="37" spans="1:6" ht="14.25">
      <c r="A37" s="195">
        <v>2010399</v>
      </c>
      <c r="B37" s="196" t="s">
        <v>59</v>
      </c>
      <c r="C37" s="192">
        <v>8045</v>
      </c>
      <c r="D37" s="192">
        <v>431</v>
      </c>
      <c r="E37" s="193">
        <f t="shared" si="0"/>
        <v>-94.6</v>
      </c>
      <c r="F37" s="190"/>
    </row>
    <row r="38" spans="1:6" ht="15.75" customHeight="1">
      <c r="A38" s="191">
        <v>20104</v>
      </c>
      <c r="B38" s="191" t="s">
        <v>60</v>
      </c>
      <c r="C38" s="192">
        <f>SUM(C39:C48)</f>
        <v>793</v>
      </c>
      <c r="D38" s="192">
        <f>SUM(D39:D48)</f>
        <v>561</v>
      </c>
      <c r="E38" s="193">
        <f t="shared" si="0"/>
        <v>-29.3</v>
      </c>
      <c r="F38" s="190"/>
    </row>
    <row r="39" spans="1:6" ht="14.25">
      <c r="A39" s="195">
        <v>2010401</v>
      </c>
      <c r="B39" s="196" t="s">
        <v>37</v>
      </c>
      <c r="C39" s="192">
        <v>292</v>
      </c>
      <c r="D39" s="192">
        <v>311</v>
      </c>
      <c r="E39" s="193">
        <f t="shared" si="0"/>
        <v>6.5</v>
      </c>
      <c r="F39" s="190"/>
    </row>
    <row r="40" spans="1:6" ht="14.25">
      <c r="A40" s="195">
        <v>2010402</v>
      </c>
      <c r="B40" s="196" t="s">
        <v>38</v>
      </c>
      <c r="C40" s="192"/>
      <c r="D40" s="192"/>
      <c r="E40" s="193">
        <f t="shared" si="0"/>
      </c>
      <c r="F40" s="190"/>
    </row>
    <row r="41" spans="1:6" ht="14.25">
      <c r="A41" s="195">
        <v>2010403</v>
      </c>
      <c r="B41" s="196" t="s">
        <v>39</v>
      </c>
      <c r="C41" s="192">
        <v>77</v>
      </c>
      <c r="D41" s="192">
        <v>65</v>
      </c>
      <c r="E41" s="193">
        <f t="shared" si="0"/>
        <v>-15.6</v>
      </c>
      <c r="F41" s="190"/>
    </row>
    <row r="42" spans="1:6" ht="14.25">
      <c r="A42" s="195">
        <v>2010404</v>
      </c>
      <c r="B42" s="196" t="s">
        <v>61</v>
      </c>
      <c r="C42" s="192"/>
      <c r="D42" s="192"/>
      <c r="E42" s="193">
        <f t="shared" si="0"/>
      </c>
      <c r="F42" s="190"/>
    </row>
    <row r="43" spans="1:6" ht="14.25">
      <c r="A43" s="195">
        <v>2010405</v>
      </c>
      <c r="B43" s="196" t="s">
        <v>62</v>
      </c>
      <c r="C43" s="192"/>
      <c r="D43" s="192"/>
      <c r="E43" s="193">
        <f t="shared" si="0"/>
      </c>
      <c r="F43" s="190"/>
    </row>
    <row r="44" spans="1:6" ht="14.25">
      <c r="A44" s="195">
        <v>2010406</v>
      </c>
      <c r="B44" s="196" t="s">
        <v>63</v>
      </c>
      <c r="C44" s="192"/>
      <c r="D44" s="192"/>
      <c r="E44" s="193">
        <f t="shared" si="0"/>
      </c>
      <c r="F44" s="190"/>
    </row>
    <row r="45" spans="1:6" ht="14.25">
      <c r="A45" s="195">
        <v>2010407</v>
      </c>
      <c r="B45" s="196" t="s">
        <v>64</v>
      </c>
      <c r="C45" s="192">
        <v>99</v>
      </c>
      <c r="D45" s="192"/>
      <c r="E45" s="193">
        <f t="shared" si="0"/>
        <v>-100</v>
      </c>
      <c r="F45" s="190"/>
    </row>
    <row r="46" spans="1:6" ht="14.25">
      <c r="A46" s="195">
        <v>2010408</v>
      </c>
      <c r="B46" s="196" t="s">
        <v>65</v>
      </c>
      <c r="C46" s="192">
        <v>305</v>
      </c>
      <c r="D46" s="192">
        <v>165</v>
      </c>
      <c r="E46" s="193">
        <f t="shared" si="0"/>
        <v>-45.9</v>
      </c>
      <c r="F46" s="190"/>
    </row>
    <row r="47" spans="1:6" ht="14.25">
      <c r="A47" s="195">
        <v>2010450</v>
      </c>
      <c r="B47" s="196" t="s">
        <v>46</v>
      </c>
      <c r="C47" s="192"/>
      <c r="D47" s="192"/>
      <c r="E47" s="193">
        <f t="shared" si="0"/>
      </c>
      <c r="F47" s="190"/>
    </row>
    <row r="48" spans="1:6" ht="14.25">
      <c r="A48" s="195">
        <v>2010499</v>
      </c>
      <c r="B48" s="196" t="s">
        <v>66</v>
      </c>
      <c r="C48" s="192">
        <v>20</v>
      </c>
      <c r="D48" s="192">
        <v>20</v>
      </c>
      <c r="E48" s="193">
        <f t="shared" si="0"/>
        <v>0</v>
      </c>
      <c r="F48" s="190"/>
    </row>
    <row r="49" spans="1:6" ht="15.75" customHeight="1">
      <c r="A49" s="191">
        <v>20105</v>
      </c>
      <c r="B49" s="191" t="s">
        <v>67</v>
      </c>
      <c r="C49" s="192">
        <f>SUM(C50:C59)</f>
        <v>505</v>
      </c>
      <c r="D49" s="192">
        <f>SUM(D50:D59)</f>
        <v>396</v>
      </c>
      <c r="E49" s="193">
        <f t="shared" si="0"/>
        <v>-21.6</v>
      </c>
      <c r="F49" s="190"/>
    </row>
    <row r="50" spans="1:6" ht="14.25">
      <c r="A50" s="195">
        <v>2010501</v>
      </c>
      <c r="B50" s="196" t="s">
        <v>37</v>
      </c>
      <c r="C50" s="192">
        <v>255</v>
      </c>
      <c r="D50" s="192">
        <v>189</v>
      </c>
      <c r="E50" s="193">
        <f t="shared" si="0"/>
        <v>-25.9</v>
      </c>
      <c r="F50" s="190"/>
    </row>
    <row r="51" spans="1:6" ht="14.25">
      <c r="A51" s="195">
        <v>2010502</v>
      </c>
      <c r="B51" s="196" t="s">
        <v>38</v>
      </c>
      <c r="C51" s="192"/>
      <c r="D51" s="192"/>
      <c r="E51" s="193">
        <f t="shared" si="0"/>
      </c>
      <c r="F51" s="190"/>
    </row>
    <row r="52" spans="1:6" ht="14.25">
      <c r="A52" s="195">
        <v>2010503</v>
      </c>
      <c r="B52" s="196" t="s">
        <v>39</v>
      </c>
      <c r="C52" s="192">
        <v>250</v>
      </c>
      <c r="D52" s="192">
        <v>207</v>
      </c>
      <c r="E52" s="193">
        <f t="shared" si="0"/>
        <v>-17.2</v>
      </c>
      <c r="F52" s="190"/>
    </row>
    <row r="53" spans="1:6" ht="14.25">
      <c r="A53" s="195">
        <v>2010504</v>
      </c>
      <c r="B53" s="196" t="s">
        <v>68</v>
      </c>
      <c r="C53" s="192"/>
      <c r="D53" s="192"/>
      <c r="E53" s="193">
        <f t="shared" si="0"/>
      </c>
      <c r="F53" s="190"/>
    </row>
    <row r="54" spans="1:6" ht="14.25">
      <c r="A54" s="195">
        <v>2010505</v>
      </c>
      <c r="B54" s="196" t="s">
        <v>69</v>
      </c>
      <c r="C54" s="192"/>
      <c r="D54" s="192"/>
      <c r="E54" s="193">
        <f t="shared" si="0"/>
      </c>
      <c r="F54" s="190"/>
    </row>
    <row r="55" spans="1:6" ht="14.25">
      <c r="A55" s="195">
        <v>2010506</v>
      </c>
      <c r="B55" s="196" t="s">
        <v>70</v>
      </c>
      <c r="C55" s="192"/>
      <c r="D55" s="192"/>
      <c r="E55" s="193">
        <f t="shared" si="0"/>
      </c>
      <c r="F55" s="190"/>
    </row>
    <row r="56" spans="1:6" ht="14.25">
      <c r="A56" s="195">
        <v>2010507</v>
      </c>
      <c r="B56" s="196" t="s">
        <v>71</v>
      </c>
      <c r="C56" s="192"/>
      <c r="D56" s="192"/>
      <c r="E56" s="193">
        <f t="shared" si="0"/>
      </c>
      <c r="F56" s="190"/>
    </row>
    <row r="57" spans="1:6" ht="14.25">
      <c r="A57" s="195">
        <v>2010508</v>
      </c>
      <c r="B57" s="196" t="s">
        <v>72</v>
      </c>
      <c r="C57" s="192"/>
      <c r="D57" s="192"/>
      <c r="E57" s="193">
        <f t="shared" si="0"/>
      </c>
      <c r="F57" s="190"/>
    </row>
    <row r="58" spans="1:6" ht="14.25">
      <c r="A58" s="195">
        <v>2010550</v>
      </c>
      <c r="B58" s="196" t="s">
        <v>46</v>
      </c>
      <c r="C58" s="192"/>
      <c r="D58" s="192"/>
      <c r="E58" s="193">
        <f t="shared" si="0"/>
      </c>
      <c r="F58" s="190"/>
    </row>
    <row r="59" spans="1:6" ht="14.25">
      <c r="A59" s="195">
        <v>2010599</v>
      </c>
      <c r="B59" s="196" t="s">
        <v>73</v>
      </c>
      <c r="C59" s="192"/>
      <c r="D59" s="192"/>
      <c r="E59" s="193">
        <f t="shared" si="0"/>
      </c>
      <c r="F59" s="190"/>
    </row>
    <row r="60" spans="1:6" ht="15.75" customHeight="1">
      <c r="A60" s="191">
        <v>20106</v>
      </c>
      <c r="B60" s="191" t="s">
        <v>74</v>
      </c>
      <c r="C60" s="192">
        <f>SUM(C61:C70)</f>
        <v>2895</v>
      </c>
      <c r="D60" s="192">
        <f>SUM(D61:D70)</f>
        <v>3215</v>
      </c>
      <c r="E60" s="193">
        <f t="shared" si="0"/>
        <v>11.1</v>
      </c>
      <c r="F60" s="190"/>
    </row>
    <row r="61" spans="1:6" ht="14.25">
      <c r="A61" s="195">
        <v>2010601</v>
      </c>
      <c r="B61" s="196" t="s">
        <v>37</v>
      </c>
      <c r="C61" s="192">
        <v>614</v>
      </c>
      <c r="D61" s="192">
        <v>785</v>
      </c>
      <c r="E61" s="193">
        <f t="shared" si="0"/>
        <v>27.9</v>
      </c>
      <c r="F61" s="190"/>
    </row>
    <row r="62" spans="1:6" ht="14.25">
      <c r="A62" s="195">
        <v>2010602</v>
      </c>
      <c r="B62" s="196" t="s">
        <v>38</v>
      </c>
      <c r="C62" s="192"/>
      <c r="D62" s="192"/>
      <c r="E62" s="193">
        <f t="shared" si="0"/>
      </c>
      <c r="F62" s="190"/>
    </row>
    <row r="63" spans="1:6" ht="14.25">
      <c r="A63" s="195">
        <v>2010603</v>
      </c>
      <c r="B63" s="196" t="s">
        <v>39</v>
      </c>
      <c r="C63" s="192">
        <v>950</v>
      </c>
      <c r="D63" s="192">
        <v>1177</v>
      </c>
      <c r="E63" s="193">
        <f t="shared" si="0"/>
        <v>23.9</v>
      </c>
      <c r="F63" s="190"/>
    </row>
    <row r="64" spans="1:6" ht="14.25">
      <c r="A64" s="195">
        <v>2010604</v>
      </c>
      <c r="B64" s="196" t="s">
        <v>75</v>
      </c>
      <c r="C64" s="192"/>
      <c r="D64" s="192"/>
      <c r="E64" s="193">
        <f t="shared" si="0"/>
      </c>
      <c r="F64" s="190"/>
    </row>
    <row r="65" spans="1:6" ht="14.25">
      <c r="A65" s="195">
        <v>2010605</v>
      </c>
      <c r="B65" s="196" t="s">
        <v>76</v>
      </c>
      <c r="C65" s="192"/>
      <c r="D65" s="192"/>
      <c r="E65" s="193">
        <f t="shared" si="0"/>
      </c>
      <c r="F65" s="190"/>
    </row>
    <row r="66" spans="1:6" ht="14.25">
      <c r="A66" s="195">
        <v>2010606</v>
      </c>
      <c r="B66" s="196" t="s">
        <v>77</v>
      </c>
      <c r="C66" s="192"/>
      <c r="D66" s="192"/>
      <c r="E66" s="193">
        <f t="shared" si="0"/>
      </c>
      <c r="F66" s="190"/>
    </row>
    <row r="67" spans="1:6" ht="14.25">
      <c r="A67" s="195">
        <v>2010607</v>
      </c>
      <c r="B67" s="196" t="s">
        <v>78</v>
      </c>
      <c r="C67" s="192"/>
      <c r="D67" s="192"/>
      <c r="E67" s="193">
        <f t="shared" si="0"/>
      </c>
      <c r="F67" s="190"/>
    </row>
    <row r="68" spans="1:6" ht="14.25">
      <c r="A68" s="195">
        <v>2010608</v>
      </c>
      <c r="B68" s="196" t="s">
        <v>79</v>
      </c>
      <c r="C68" s="192"/>
      <c r="D68" s="192"/>
      <c r="E68" s="193">
        <f aca="true" t="shared" si="1" ref="E68:E108">IF(C68=0,"",ROUND(D68/C68*100-100,1))</f>
      </c>
      <c r="F68" s="190"/>
    </row>
    <row r="69" spans="1:6" ht="14.25">
      <c r="A69" s="195">
        <v>2010650</v>
      </c>
      <c r="B69" s="196" t="s">
        <v>46</v>
      </c>
      <c r="C69" s="192">
        <v>1277</v>
      </c>
      <c r="D69" s="192">
        <v>1153</v>
      </c>
      <c r="E69" s="193">
        <f t="shared" si="1"/>
        <v>-9.7</v>
      </c>
      <c r="F69" s="190"/>
    </row>
    <row r="70" spans="1:6" ht="14.25">
      <c r="A70" s="195">
        <v>2010699</v>
      </c>
      <c r="B70" s="196" t="s">
        <v>80</v>
      </c>
      <c r="C70" s="192">
        <v>54</v>
      </c>
      <c r="D70" s="192">
        <v>100</v>
      </c>
      <c r="E70" s="193">
        <f t="shared" si="1"/>
        <v>85.2</v>
      </c>
      <c r="F70" s="190"/>
    </row>
    <row r="71" spans="1:6" ht="15.75" customHeight="1">
      <c r="A71" s="191">
        <v>20108</v>
      </c>
      <c r="B71" s="191" t="s">
        <v>81</v>
      </c>
      <c r="C71" s="192">
        <f>SUM(C72:C79)</f>
        <v>1006</v>
      </c>
      <c r="D71" s="192">
        <f>SUM(D72:D79)</f>
        <v>1068</v>
      </c>
      <c r="E71" s="193">
        <f t="shared" si="1"/>
        <v>6.2</v>
      </c>
      <c r="F71" s="190"/>
    </row>
    <row r="72" spans="1:6" ht="14.25">
      <c r="A72" s="195">
        <v>2010801</v>
      </c>
      <c r="B72" s="196" t="s">
        <v>37</v>
      </c>
      <c r="C72" s="192">
        <v>342</v>
      </c>
      <c r="D72" s="192">
        <v>365</v>
      </c>
      <c r="E72" s="193">
        <f t="shared" si="1"/>
        <v>6.7</v>
      </c>
      <c r="F72" s="190"/>
    </row>
    <row r="73" spans="1:6" ht="14.25">
      <c r="A73" s="195">
        <v>2010802</v>
      </c>
      <c r="B73" s="196" t="s">
        <v>38</v>
      </c>
      <c r="C73" s="192"/>
      <c r="D73" s="192"/>
      <c r="E73" s="193">
        <f t="shared" si="1"/>
      </c>
      <c r="F73" s="190"/>
    </row>
    <row r="74" spans="1:6" ht="14.25">
      <c r="A74" s="195">
        <v>2010803</v>
      </c>
      <c r="B74" s="196" t="s">
        <v>39</v>
      </c>
      <c r="C74" s="192">
        <v>664</v>
      </c>
      <c r="D74" s="192">
        <v>703</v>
      </c>
      <c r="E74" s="193">
        <f t="shared" si="1"/>
        <v>5.9</v>
      </c>
      <c r="F74" s="190"/>
    </row>
    <row r="75" spans="1:6" ht="14.25">
      <c r="A75" s="195">
        <v>2010804</v>
      </c>
      <c r="B75" s="196" t="s">
        <v>82</v>
      </c>
      <c r="C75" s="192"/>
      <c r="D75" s="192"/>
      <c r="E75" s="193">
        <f t="shared" si="1"/>
      </c>
      <c r="F75" s="190"/>
    </row>
    <row r="76" spans="1:6" ht="14.25">
      <c r="A76" s="195">
        <v>2010805</v>
      </c>
      <c r="B76" s="196" t="s">
        <v>83</v>
      </c>
      <c r="C76" s="192"/>
      <c r="D76" s="192"/>
      <c r="E76" s="193">
        <f t="shared" si="1"/>
      </c>
      <c r="F76" s="190"/>
    </row>
    <row r="77" spans="1:6" ht="14.25">
      <c r="A77" s="195">
        <v>2010806</v>
      </c>
      <c r="B77" s="196" t="s">
        <v>78</v>
      </c>
      <c r="C77" s="192"/>
      <c r="D77" s="192"/>
      <c r="E77" s="193">
        <f t="shared" si="1"/>
      </c>
      <c r="F77" s="190"/>
    </row>
    <row r="78" spans="1:6" ht="14.25">
      <c r="A78" s="195">
        <v>2010850</v>
      </c>
      <c r="B78" s="196" t="s">
        <v>46</v>
      </c>
      <c r="C78" s="192"/>
      <c r="D78" s="192"/>
      <c r="E78" s="193">
        <f t="shared" si="1"/>
      </c>
      <c r="F78" s="190"/>
    </row>
    <row r="79" spans="1:6" ht="14.25">
      <c r="A79" s="195">
        <v>2010899</v>
      </c>
      <c r="B79" s="196" t="s">
        <v>84</v>
      </c>
      <c r="C79" s="192"/>
      <c r="D79" s="192"/>
      <c r="E79" s="193">
        <f t="shared" si="1"/>
      </c>
      <c r="F79" s="190"/>
    </row>
    <row r="80" spans="1:6" ht="15.75" customHeight="1">
      <c r="A80" s="191">
        <v>20110</v>
      </c>
      <c r="B80" s="191" t="s">
        <v>85</v>
      </c>
      <c r="C80" s="192">
        <f>SUM(C81:C88)</f>
        <v>1205</v>
      </c>
      <c r="D80" s="192">
        <f>SUM(D81:D88)</f>
        <v>1403</v>
      </c>
      <c r="E80" s="193">
        <f t="shared" si="1"/>
        <v>16.4</v>
      </c>
      <c r="F80" s="190"/>
    </row>
    <row r="81" spans="1:6" ht="14.25">
      <c r="A81" s="195">
        <v>2011001</v>
      </c>
      <c r="B81" s="196" t="s">
        <v>37</v>
      </c>
      <c r="C81" s="192">
        <v>319</v>
      </c>
      <c r="D81" s="192">
        <v>381</v>
      </c>
      <c r="E81" s="193">
        <f t="shared" si="1"/>
        <v>19.4</v>
      </c>
      <c r="F81" s="190"/>
    </row>
    <row r="82" spans="1:6" ht="14.25">
      <c r="A82" s="195">
        <v>2011002</v>
      </c>
      <c r="B82" s="196" t="s">
        <v>38</v>
      </c>
      <c r="C82" s="192"/>
      <c r="D82" s="192"/>
      <c r="E82" s="193">
        <f t="shared" si="1"/>
      </c>
      <c r="F82" s="190"/>
    </row>
    <row r="83" spans="1:6" ht="14.25">
      <c r="A83" s="195">
        <v>2011003</v>
      </c>
      <c r="B83" s="196" t="s">
        <v>39</v>
      </c>
      <c r="C83" s="192">
        <v>106</v>
      </c>
      <c r="D83" s="192">
        <v>112</v>
      </c>
      <c r="E83" s="193">
        <f t="shared" si="1"/>
        <v>5.7</v>
      </c>
      <c r="F83" s="190"/>
    </row>
    <row r="84" spans="1:6" ht="14.25">
      <c r="A84" s="195">
        <v>2011004</v>
      </c>
      <c r="B84" s="196" t="s">
        <v>86</v>
      </c>
      <c r="C84" s="192"/>
      <c r="D84" s="192"/>
      <c r="E84" s="193">
        <f t="shared" si="1"/>
      </c>
      <c r="F84" s="190"/>
    </row>
    <row r="85" spans="1:6" ht="14.25">
      <c r="A85" s="195">
        <v>2011005</v>
      </c>
      <c r="B85" s="196" t="s">
        <v>87</v>
      </c>
      <c r="C85" s="192"/>
      <c r="D85" s="192"/>
      <c r="E85" s="193">
        <f t="shared" si="1"/>
      </c>
      <c r="F85" s="190"/>
    </row>
    <row r="86" spans="1:6" ht="14.25">
      <c r="A86" s="195">
        <v>2011008</v>
      </c>
      <c r="B86" s="196" t="s">
        <v>88</v>
      </c>
      <c r="C86" s="192"/>
      <c r="D86" s="192"/>
      <c r="E86" s="193">
        <f t="shared" si="1"/>
      </c>
      <c r="F86" s="190"/>
    </row>
    <row r="87" spans="1:6" ht="14.25">
      <c r="A87" s="195">
        <v>2011050</v>
      </c>
      <c r="B87" s="196" t="s">
        <v>46</v>
      </c>
      <c r="C87" s="192"/>
      <c r="D87" s="192"/>
      <c r="E87" s="193">
        <f t="shared" si="1"/>
      </c>
      <c r="F87" s="190"/>
    </row>
    <row r="88" spans="1:6" ht="14.25">
      <c r="A88" s="195">
        <v>2011099</v>
      </c>
      <c r="B88" s="196" t="s">
        <v>89</v>
      </c>
      <c r="C88" s="192">
        <v>780</v>
      </c>
      <c r="D88" s="192">
        <v>910</v>
      </c>
      <c r="E88" s="193">
        <f t="shared" si="1"/>
        <v>16.7</v>
      </c>
      <c r="F88" s="190"/>
    </row>
    <row r="89" spans="1:6" ht="15.75" customHeight="1">
      <c r="A89" s="191">
        <v>20111</v>
      </c>
      <c r="B89" s="191" t="s">
        <v>90</v>
      </c>
      <c r="C89" s="192">
        <f>SUM(C90:C97)</f>
        <v>2766</v>
      </c>
      <c r="D89" s="192">
        <f>SUM(D90:D97)</f>
        <v>3472</v>
      </c>
      <c r="E89" s="193">
        <f t="shared" si="1"/>
        <v>25.5</v>
      </c>
      <c r="F89" s="190"/>
    </row>
    <row r="90" spans="1:6" ht="14.25">
      <c r="A90" s="195">
        <v>2011101</v>
      </c>
      <c r="B90" s="196" t="s">
        <v>37</v>
      </c>
      <c r="C90" s="192">
        <v>2766</v>
      </c>
      <c r="D90" s="192">
        <v>3472</v>
      </c>
      <c r="E90" s="193">
        <f t="shared" si="1"/>
        <v>25.5</v>
      </c>
      <c r="F90" s="190"/>
    </row>
    <row r="91" spans="1:6" ht="14.25">
      <c r="A91" s="195">
        <v>2011102</v>
      </c>
      <c r="B91" s="196" t="s">
        <v>38</v>
      </c>
      <c r="C91" s="192"/>
      <c r="D91" s="192"/>
      <c r="E91" s="193">
        <f t="shared" si="1"/>
      </c>
      <c r="F91" s="190"/>
    </row>
    <row r="92" spans="1:6" ht="14.25">
      <c r="A92" s="195">
        <v>2011103</v>
      </c>
      <c r="B92" s="196" t="s">
        <v>39</v>
      </c>
      <c r="C92" s="192"/>
      <c r="D92" s="192"/>
      <c r="E92" s="193">
        <f t="shared" si="1"/>
      </c>
      <c r="F92" s="190"/>
    </row>
    <row r="93" spans="1:6" ht="14.25">
      <c r="A93" s="195">
        <v>2011104</v>
      </c>
      <c r="B93" s="196" t="s">
        <v>91</v>
      </c>
      <c r="C93" s="192"/>
      <c r="D93" s="192"/>
      <c r="E93" s="193">
        <f t="shared" si="1"/>
      </c>
      <c r="F93" s="190"/>
    </row>
    <row r="94" spans="1:6" ht="14.25">
      <c r="A94" s="195">
        <v>2011105</v>
      </c>
      <c r="B94" s="196" t="s">
        <v>92</v>
      </c>
      <c r="C94" s="192"/>
      <c r="D94" s="192"/>
      <c r="E94" s="193">
        <f t="shared" si="1"/>
      </c>
      <c r="F94" s="190"/>
    </row>
    <row r="95" spans="1:6" ht="14.25">
      <c r="A95" s="195">
        <v>2011106</v>
      </c>
      <c r="B95" s="196" t="s">
        <v>93</v>
      </c>
      <c r="C95" s="192"/>
      <c r="D95" s="192"/>
      <c r="E95" s="193">
        <f t="shared" si="1"/>
      </c>
      <c r="F95" s="190"/>
    </row>
    <row r="96" spans="1:6" ht="14.25">
      <c r="A96" s="195">
        <v>2011150</v>
      </c>
      <c r="B96" s="196" t="s">
        <v>46</v>
      </c>
      <c r="C96" s="192"/>
      <c r="D96" s="192"/>
      <c r="E96" s="193">
        <f t="shared" si="1"/>
      </c>
      <c r="F96" s="190"/>
    </row>
    <row r="97" spans="1:6" ht="14.25">
      <c r="A97" s="195">
        <v>2011199</v>
      </c>
      <c r="B97" s="196" t="s">
        <v>94</v>
      </c>
      <c r="C97" s="192"/>
      <c r="D97" s="192"/>
      <c r="E97" s="193">
        <f t="shared" si="1"/>
      </c>
      <c r="F97" s="190"/>
    </row>
    <row r="98" spans="1:6" ht="15.75" customHeight="1">
      <c r="A98" s="191">
        <v>20113</v>
      </c>
      <c r="B98" s="191" t="s">
        <v>95</v>
      </c>
      <c r="C98" s="192">
        <f>SUM(C99:C108)</f>
        <v>780</v>
      </c>
      <c r="D98" s="192">
        <f>SUM(D99:D108)</f>
        <v>541</v>
      </c>
      <c r="E98" s="193">
        <f t="shared" si="1"/>
        <v>-30.6</v>
      </c>
      <c r="F98" s="190"/>
    </row>
    <row r="99" spans="1:6" ht="14.25">
      <c r="A99" s="195">
        <v>2011301</v>
      </c>
      <c r="B99" s="196" t="s">
        <v>37</v>
      </c>
      <c r="C99" s="192">
        <v>343</v>
      </c>
      <c r="D99" s="192">
        <v>305</v>
      </c>
      <c r="E99" s="193">
        <f t="shared" si="1"/>
        <v>-11.1</v>
      </c>
      <c r="F99" s="190"/>
    </row>
    <row r="100" spans="1:6" ht="14.25">
      <c r="A100" s="195">
        <v>2011302</v>
      </c>
      <c r="B100" s="196" t="s">
        <v>38</v>
      </c>
      <c r="C100" s="192"/>
      <c r="D100" s="192"/>
      <c r="E100" s="193">
        <f t="shared" si="1"/>
      </c>
      <c r="F100" s="190"/>
    </row>
    <row r="101" spans="1:6" ht="14.25">
      <c r="A101" s="195">
        <v>2011303</v>
      </c>
      <c r="B101" s="196" t="s">
        <v>39</v>
      </c>
      <c r="C101" s="192">
        <v>437</v>
      </c>
      <c r="D101" s="192">
        <v>236</v>
      </c>
      <c r="E101" s="193">
        <f t="shared" si="1"/>
        <v>-46</v>
      </c>
      <c r="F101" s="190"/>
    </row>
    <row r="102" spans="1:6" ht="14.25">
      <c r="A102" s="195">
        <v>2011304</v>
      </c>
      <c r="B102" s="196" t="s">
        <v>96</v>
      </c>
      <c r="C102" s="192"/>
      <c r="D102" s="192"/>
      <c r="E102" s="193">
        <f t="shared" si="1"/>
      </c>
      <c r="F102" s="190"/>
    </row>
    <row r="103" spans="1:6" ht="14.25">
      <c r="A103" s="195">
        <v>2011305</v>
      </c>
      <c r="B103" s="196" t="s">
        <v>97</v>
      </c>
      <c r="C103" s="192"/>
      <c r="D103" s="192"/>
      <c r="E103" s="193">
        <f t="shared" si="1"/>
      </c>
      <c r="F103" s="190"/>
    </row>
    <row r="104" spans="1:6" ht="14.25">
      <c r="A104" s="195">
        <v>2011306</v>
      </c>
      <c r="B104" s="196" t="s">
        <v>98</v>
      </c>
      <c r="C104" s="192"/>
      <c r="D104" s="192"/>
      <c r="E104" s="193">
        <f t="shared" si="1"/>
      </c>
      <c r="F104" s="190"/>
    </row>
    <row r="105" spans="1:6" ht="14.25">
      <c r="A105" s="195">
        <v>2011307</v>
      </c>
      <c r="B105" s="196" t="s">
        <v>99</v>
      </c>
      <c r="C105" s="192"/>
      <c r="D105" s="192"/>
      <c r="E105" s="193">
        <f t="shared" si="1"/>
      </c>
      <c r="F105" s="190"/>
    </row>
    <row r="106" spans="1:6" ht="14.25">
      <c r="A106" s="195">
        <v>2011308</v>
      </c>
      <c r="B106" s="196" t="s">
        <v>100</v>
      </c>
      <c r="C106" s="192"/>
      <c r="D106" s="192"/>
      <c r="E106" s="193">
        <f t="shared" si="1"/>
      </c>
      <c r="F106" s="190"/>
    </row>
    <row r="107" spans="1:6" ht="14.25">
      <c r="A107" s="195">
        <v>2011350</v>
      </c>
      <c r="B107" s="196" t="s">
        <v>46</v>
      </c>
      <c r="C107" s="192"/>
      <c r="D107" s="192"/>
      <c r="E107" s="193">
        <f t="shared" si="1"/>
      </c>
      <c r="F107" s="190"/>
    </row>
    <row r="108" spans="1:6" ht="14.25">
      <c r="A108" s="195">
        <v>2011399</v>
      </c>
      <c r="B108" s="196" t="s">
        <v>101</v>
      </c>
      <c r="C108" s="192"/>
      <c r="D108" s="192"/>
      <c r="E108" s="193">
        <f t="shared" si="1"/>
      </c>
      <c r="F108" s="190"/>
    </row>
    <row r="109" spans="1:6" ht="14.25">
      <c r="A109" s="191">
        <v>20123</v>
      </c>
      <c r="B109" s="191" t="s">
        <v>102</v>
      </c>
      <c r="C109" s="192">
        <f>SUM(C110:C115)</f>
        <v>0</v>
      </c>
      <c r="D109" s="192">
        <f>SUM(D110:D115)</f>
        <v>0</v>
      </c>
      <c r="E109" s="193">
        <f aca="true" t="shared" si="2" ref="E109:E162">IF(C109=0,"",ROUND(D109/C109*100-100,1))</f>
      </c>
      <c r="F109" s="190"/>
    </row>
    <row r="110" spans="1:6" ht="14.25">
      <c r="A110" s="195">
        <v>2012301</v>
      </c>
      <c r="B110" s="196" t="s">
        <v>37</v>
      </c>
      <c r="C110" s="192"/>
      <c r="D110" s="192"/>
      <c r="E110" s="193">
        <f t="shared" si="2"/>
      </c>
      <c r="F110" s="190"/>
    </row>
    <row r="111" spans="1:6" ht="14.25">
      <c r="A111" s="195">
        <v>2012302</v>
      </c>
      <c r="B111" s="196" t="s">
        <v>38</v>
      </c>
      <c r="C111" s="192"/>
      <c r="D111" s="192"/>
      <c r="E111" s="193">
        <f t="shared" si="2"/>
      </c>
      <c r="F111" s="190"/>
    </row>
    <row r="112" spans="1:6" ht="14.25">
      <c r="A112" s="195">
        <v>2012303</v>
      </c>
      <c r="B112" s="196" t="s">
        <v>39</v>
      </c>
      <c r="C112" s="192"/>
      <c r="D112" s="192"/>
      <c r="E112" s="193">
        <f t="shared" si="2"/>
      </c>
      <c r="F112" s="190"/>
    </row>
    <row r="113" spans="1:6" ht="14.25">
      <c r="A113" s="195">
        <v>2012304</v>
      </c>
      <c r="B113" s="196" t="s">
        <v>103</v>
      </c>
      <c r="C113" s="192"/>
      <c r="D113" s="192"/>
      <c r="E113" s="193">
        <f t="shared" si="2"/>
      </c>
      <c r="F113" s="190"/>
    </row>
    <row r="114" spans="1:6" ht="14.25">
      <c r="A114" s="195">
        <v>2012350</v>
      </c>
      <c r="B114" s="196" t="s">
        <v>46</v>
      </c>
      <c r="C114" s="192"/>
      <c r="D114" s="192"/>
      <c r="E114" s="193">
        <f t="shared" si="2"/>
      </c>
      <c r="F114" s="190"/>
    </row>
    <row r="115" spans="1:6" ht="14.25">
      <c r="A115" s="195">
        <v>2012399</v>
      </c>
      <c r="B115" s="196" t="s">
        <v>104</v>
      </c>
      <c r="C115" s="192"/>
      <c r="D115" s="192"/>
      <c r="E115" s="193">
        <f t="shared" si="2"/>
      </c>
      <c r="F115" s="190"/>
    </row>
    <row r="116" spans="1:6" ht="15.75" customHeight="1">
      <c r="A116" s="191">
        <v>20126</v>
      </c>
      <c r="B116" s="191" t="s">
        <v>105</v>
      </c>
      <c r="C116" s="192">
        <f>SUM(C117:C121)</f>
        <v>154</v>
      </c>
      <c r="D116" s="192">
        <f>SUM(D117:D121)</f>
        <v>181</v>
      </c>
      <c r="E116" s="193">
        <f t="shared" si="2"/>
        <v>17.5</v>
      </c>
      <c r="F116" s="190"/>
    </row>
    <row r="117" spans="1:6" ht="14.25">
      <c r="A117" s="195">
        <v>2012601</v>
      </c>
      <c r="B117" s="196" t="s">
        <v>37</v>
      </c>
      <c r="C117" s="192">
        <v>154</v>
      </c>
      <c r="D117" s="192">
        <v>166</v>
      </c>
      <c r="E117" s="193">
        <f t="shared" si="2"/>
        <v>7.8</v>
      </c>
      <c r="F117" s="190"/>
    </row>
    <row r="118" spans="1:6" ht="14.25">
      <c r="A118" s="195">
        <v>2012602</v>
      </c>
      <c r="B118" s="196" t="s">
        <v>38</v>
      </c>
      <c r="C118" s="192"/>
      <c r="D118" s="192"/>
      <c r="E118" s="193">
        <f t="shared" si="2"/>
      </c>
      <c r="F118" s="190"/>
    </row>
    <row r="119" spans="1:6" ht="14.25">
      <c r="A119" s="195">
        <v>2012603</v>
      </c>
      <c r="B119" s="196" t="s">
        <v>39</v>
      </c>
      <c r="C119" s="192"/>
      <c r="D119" s="192"/>
      <c r="E119" s="193">
        <f t="shared" si="2"/>
      </c>
      <c r="F119" s="190"/>
    </row>
    <row r="120" spans="1:6" ht="14.25">
      <c r="A120" s="195">
        <v>2012604</v>
      </c>
      <c r="B120" s="196" t="s">
        <v>106</v>
      </c>
      <c r="C120" s="192"/>
      <c r="D120" s="192"/>
      <c r="E120" s="193">
        <f t="shared" si="2"/>
      </c>
      <c r="F120" s="190"/>
    </row>
    <row r="121" spans="1:6" ht="14.25">
      <c r="A121" s="195">
        <v>2012699</v>
      </c>
      <c r="B121" s="196" t="s">
        <v>107</v>
      </c>
      <c r="C121" s="192"/>
      <c r="D121" s="192">
        <v>15</v>
      </c>
      <c r="E121" s="193">
        <f t="shared" si="2"/>
      </c>
      <c r="F121" s="190"/>
    </row>
    <row r="122" spans="1:6" ht="15.75" customHeight="1">
      <c r="A122" s="191">
        <v>20128</v>
      </c>
      <c r="B122" s="191" t="s">
        <v>108</v>
      </c>
      <c r="C122" s="192">
        <f>SUM(C123:C128)</f>
        <v>0</v>
      </c>
      <c r="D122" s="192">
        <f>SUM(D123:D128)</f>
        <v>0</v>
      </c>
      <c r="E122" s="193">
        <f t="shared" si="2"/>
      </c>
      <c r="F122" s="190"/>
    </row>
    <row r="123" spans="1:6" ht="14.25">
      <c r="A123" s="195">
        <v>2012801</v>
      </c>
      <c r="B123" s="196" t="s">
        <v>37</v>
      </c>
      <c r="C123" s="192"/>
      <c r="D123" s="192"/>
      <c r="E123" s="193">
        <f t="shared" si="2"/>
      </c>
      <c r="F123" s="190"/>
    </row>
    <row r="124" spans="1:6" ht="14.25">
      <c r="A124" s="195">
        <v>2012802</v>
      </c>
      <c r="B124" s="196" t="s">
        <v>38</v>
      </c>
      <c r="C124" s="192"/>
      <c r="D124" s="192"/>
      <c r="E124" s="193">
        <f t="shared" si="2"/>
      </c>
      <c r="F124" s="190"/>
    </row>
    <row r="125" spans="1:6" ht="14.25">
      <c r="A125" s="195">
        <v>2012803</v>
      </c>
      <c r="B125" s="196" t="s">
        <v>39</v>
      </c>
      <c r="C125" s="192"/>
      <c r="D125" s="192"/>
      <c r="E125" s="193">
        <f t="shared" si="2"/>
      </c>
      <c r="F125" s="190"/>
    </row>
    <row r="126" spans="1:6" ht="14.25">
      <c r="A126" s="195">
        <v>2012804</v>
      </c>
      <c r="B126" s="196" t="s">
        <v>51</v>
      </c>
      <c r="C126" s="192"/>
      <c r="D126" s="192"/>
      <c r="E126" s="193">
        <f t="shared" si="2"/>
      </c>
      <c r="F126" s="190"/>
    </row>
    <row r="127" spans="1:6" ht="14.25">
      <c r="A127" s="195">
        <v>2012850</v>
      </c>
      <c r="B127" s="196" t="s">
        <v>46</v>
      </c>
      <c r="C127" s="192"/>
      <c r="D127" s="192"/>
      <c r="E127" s="193">
        <f t="shared" si="2"/>
      </c>
      <c r="F127" s="190"/>
    </row>
    <row r="128" spans="1:6" ht="14.25">
      <c r="A128" s="195">
        <v>2012899</v>
      </c>
      <c r="B128" s="196" t="s">
        <v>109</v>
      </c>
      <c r="C128" s="192"/>
      <c r="D128" s="192"/>
      <c r="E128" s="193">
        <f t="shared" si="2"/>
      </c>
      <c r="F128" s="190"/>
    </row>
    <row r="129" spans="1:6" ht="15.75" customHeight="1">
      <c r="A129" s="191">
        <v>20129</v>
      </c>
      <c r="B129" s="191" t="s">
        <v>110</v>
      </c>
      <c r="C129" s="192">
        <f>SUM(C130:C135)</f>
        <v>956</v>
      </c>
      <c r="D129" s="192">
        <f>SUM(D130:D135)</f>
        <v>989</v>
      </c>
      <c r="E129" s="193">
        <f t="shared" si="2"/>
        <v>3.5</v>
      </c>
      <c r="F129" s="190"/>
    </row>
    <row r="130" spans="1:6" ht="14.25">
      <c r="A130" s="195">
        <v>2012901</v>
      </c>
      <c r="B130" s="196" t="s">
        <v>37</v>
      </c>
      <c r="C130" s="192">
        <v>131</v>
      </c>
      <c r="D130" s="192">
        <v>138</v>
      </c>
      <c r="E130" s="193">
        <f t="shared" si="2"/>
        <v>5.3</v>
      </c>
      <c r="F130" s="190"/>
    </row>
    <row r="131" spans="1:6" ht="14.25">
      <c r="A131" s="195">
        <v>2012902</v>
      </c>
      <c r="B131" s="196" t="s">
        <v>38</v>
      </c>
      <c r="C131" s="192"/>
      <c r="D131" s="192"/>
      <c r="E131" s="193">
        <f t="shared" si="2"/>
      </c>
      <c r="F131" s="190"/>
    </row>
    <row r="132" spans="1:6" ht="14.25">
      <c r="A132" s="195">
        <v>2012903</v>
      </c>
      <c r="B132" s="196" t="s">
        <v>39</v>
      </c>
      <c r="C132" s="192"/>
      <c r="D132" s="192"/>
      <c r="E132" s="193">
        <f t="shared" si="2"/>
      </c>
      <c r="F132" s="190"/>
    </row>
    <row r="133" spans="1:6" ht="14.25">
      <c r="A133" s="195">
        <v>2012906</v>
      </c>
      <c r="B133" s="196" t="s">
        <v>111</v>
      </c>
      <c r="C133" s="192"/>
      <c r="D133" s="192"/>
      <c r="E133" s="193">
        <f t="shared" si="2"/>
      </c>
      <c r="F133" s="190"/>
    </row>
    <row r="134" spans="1:6" ht="14.25">
      <c r="A134" s="195">
        <v>2012950</v>
      </c>
      <c r="B134" s="196" t="s">
        <v>46</v>
      </c>
      <c r="C134" s="192"/>
      <c r="D134" s="192"/>
      <c r="E134" s="193">
        <f t="shared" si="2"/>
      </c>
      <c r="F134" s="190"/>
    </row>
    <row r="135" spans="1:6" ht="14.25">
      <c r="A135" s="195">
        <v>2012999</v>
      </c>
      <c r="B135" s="196" t="s">
        <v>112</v>
      </c>
      <c r="C135" s="192">
        <v>825</v>
      </c>
      <c r="D135" s="192">
        <v>851</v>
      </c>
      <c r="E135" s="193">
        <f t="shared" si="2"/>
        <v>3.2</v>
      </c>
      <c r="F135" s="190"/>
    </row>
    <row r="136" spans="1:6" ht="15.75" customHeight="1">
      <c r="A136" s="191">
        <v>20131</v>
      </c>
      <c r="B136" s="191" t="s">
        <v>113</v>
      </c>
      <c r="C136" s="192">
        <f>SUM(C137:C142)</f>
        <v>2318</v>
      </c>
      <c r="D136" s="192">
        <f>SUM(D137:D142)</f>
        <v>1964</v>
      </c>
      <c r="E136" s="193">
        <f t="shared" si="2"/>
        <v>-15.3</v>
      </c>
      <c r="F136" s="190"/>
    </row>
    <row r="137" spans="1:6" ht="14.25">
      <c r="A137" s="195">
        <v>2013101</v>
      </c>
      <c r="B137" s="196" t="s">
        <v>37</v>
      </c>
      <c r="C137" s="192">
        <v>1776</v>
      </c>
      <c r="D137" s="192">
        <v>1324</v>
      </c>
      <c r="E137" s="193">
        <f t="shared" si="2"/>
        <v>-25.5</v>
      </c>
      <c r="F137" s="190"/>
    </row>
    <row r="138" spans="1:6" ht="14.25">
      <c r="A138" s="195">
        <v>2013102</v>
      </c>
      <c r="B138" s="196" t="s">
        <v>38</v>
      </c>
      <c r="C138" s="192"/>
      <c r="D138" s="192"/>
      <c r="E138" s="193">
        <f t="shared" si="2"/>
      </c>
      <c r="F138" s="190"/>
    </row>
    <row r="139" spans="1:6" ht="14.25">
      <c r="A139" s="195">
        <v>2013103</v>
      </c>
      <c r="B139" s="196" t="s">
        <v>39</v>
      </c>
      <c r="C139" s="192">
        <v>542</v>
      </c>
      <c r="D139" s="192">
        <v>640</v>
      </c>
      <c r="E139" s="193">
        <f t="shared" si="2"/>
        <v>18.1</v>
      </c>
      <c r="F139" s="190"/>
    </row>
    <row r="140" spans="1:6" ht="14.25">
      <c r="A140" s="195">
        <v>2013105</v>
      </c>
      <c r="B140" s="196" t="s">
        <v>114</v>
      </c>
      <c r="C140" s="192"/>
      <c r="D140" s="192"/>
      <c r="E140" s="193">
        <f t="shared" si="2"/>
      </c>
      <c r="F140" s="190"/>
    </row>
    <row r="141" spans="1:6" ht="14.25">
      <c r="A141" s="195">
        <v>2013150</v>
      </c>
      <c r="B141" s="196" t="s">
        <v>46</v>
      </c>
      <c r="C141" s="192"/>
      <c r="D141" s="192"/>
      <c r="E141" s="193">
        <f t="shared" si="2"/>
      </c>
      <c r="F141" s="190"/>
    </row>
    <row r="142" spans="1:6" ht="14.25">
      <c r="A142" s="195">
        <v>2013199</v>
      </c>
      <c r="B142" s="196" t="s">
        <v>115</v>
      </c>
      <c r="C142" s="192"/>
      <c r="D142" s="192"/>
      <c r="E142" s="193">
        <f t="shared" si="2"/>
      </c>
      <c r="F142" s="190"/>
    </row>
    <row r="143" spans="1:6" ht="15.75" customHeight="1">
      <c r="A143" s="191">
        <v>20132</v>
      </c>
      <c r="B143" s="191" t="s">
        <v>116</v>
      </c>
      <c r="C143" s="192">
        <f>SUM(C144:C149)</f>
        <v>458</v>
      </c>
      <c r="D143" s="192">
        <f>SUM(D144:D149)</f>
        <v>438</v>
      </c>
      <c r="E143" s="193">
        <f t="shared" si="2"/>
        <v>-4.4</v>
      </c>
      <c r="F143" s="190"/>
    </row>
    <row r="144" spans="1:6" ht="14.25">
      <c r="A144" s="195">
        <v>2013201</v>
      </c>
      <c r="B144" s="196" t="s">
        <v>37</v>
      </c>
      <c r="C144" s="192">
        <v>357</v>
      </c>
      <c r="D144" s="192">
        <v>345</v>
      </c>
      <c r="E144" s="193">
        <f t="shared" si="2"/>
        <v>-3.4</v>
      </c>
      <c r="F144" s="190"/>
    </row>
    <row r="145" spans="1:6" ht="14.25">
      <c r="A145" s="195">
        <v>2013202</v>
      </c>
      <c r="B145" s="196" t="s">
        <v>38</v>
      </c>
      <c r="C145" s="192"/>
      <c r="D145" s="192"/>
      <c r="E145" s="193">
        <f t="shared" si="2"/>
      </c>
      <c r="F145" s="190"/>
    </row>
    <row r="146" spans="1:6" ht="14.25">
      <c r="A146" s="195">
        <v>2013203</v>
      </c>
      <c r="B146" s="196" t="s">
        <v>39</v>
      </c>
      <c r="C146" s="192">
        <v>101</v>
      </c>
      <c r="D146" s="192">
        <v>93</v>
      </c>
      <c r="E146" s="193">
        <f t="shared" si="2"/>
        <v>-7.9</v>
      </c>
      <c r="F146" s="190"/>
    </row>
    <row r="147" spans="1:6" ht="14.25">
      <c r="A147" s="195">
        <v>2013204</v>
      </c>
      <c r="B147" s="196" t="s">
        <v>117</v>
      </c>
      <c r="C147" s="192"/>
      <c r="D147" s="192"/>
      <c r="E147" s="193"/>
      <c r="F147" s="190"/>
    </row>
    <row r="148" spans="1:6" ht="14.25">
      <c r="A148" s="195">
        <v>2013250</v>
      </c>
      <c r="B148" s="196" t="s">
        <v>46</v>
      </c>
      <c r="C148" s="192"/>
      <c r="D148" s="192"/>
      <c r="E148" s="193">
        <f t="shared" si="2"/>
      </c>
      <c r="F148" s="190"/>
    </row>
    <row r="149" spans="1:6" ht="14.25">
      <c r="A149" s="195">
        <v>2013299</v>
      </c>
      <c r="B149" s="196" t="s">
        <v>118</v>
      </c>
      <c r="C149" s="192"/>
      <c r="D149" s="192"/>
      <c r="E149" s="193">
        <f t="shared" si="2"/>
      </c>
      <c r="F149" s="190"/>
    </row>
    <row r="150" spans="1:6" ht="15.75" customHeight="1">
      <c r="A150" s="191">
        <v>20133</v>
      </c>
      <c r="B150" s="191" t="s">
        <v>119</v>
      </c>
      <c r="C150" s="192">
        <f>SUM(C151:C155)</f>
        <v>406</v>
      </c>
      <c r="D150" s="192">
        <f>SUM(D151:D155)</f>
        <v>453</v>
      </c>
      <c r="E150" s="193">
        <f t="shared" si="2"/>
        <v>11.6</v>
      </c>
      <c r="F150" s="190"/>
    </row>
    <row r="151" spans="1:6" ht="14.25">
      <c r="A151" s="195">
        <v>2013301</v>
      </c>
      <c r="B151" s="196" t="s">
        <v>37</v>
      </c>
      <c r="C151" s="192">
        <v>270</v>
      </c>
      <c r="D151" s="192">
        <v>308</v>
      </c>
      <c r="E151" s="193">
        <f t="shared" si="2"/>
        <v>14.1</v>
      </c>
      <c r="F151" s="190"/>
    </row>
    <row r="152" spans="1:6" ht="14.25">
      <c r="A152" s="195">
        <v>2013302</v>
      </c>
      <c r="B152" s="196" t="s">
        <v>38</v>
      </c>
      <c r="C152" s="192"/>
      <c r="D152" s="192"/>
      <c r="E152" s="193">
        <f t="shared" si="2"/>
      </c>
      <c r="F152" s="190"/>
    </row>
    <row r="153" spans="1:6" ht="14.25">
      <c r="A153" s="195">
        <v>2013303</v>
      </c>
      <c r="B153" s="196" t="s">
        <v>39</v>
      </c>
      <c r="C153" s="192">
        <v>136</v>
      </c>
      <c r="D153" s="192">
        <v>145</v>
      </c>
      <c r="E153" s="193">
        <f t="shared" si="2"/>
        <v>6.6</v>
      </c>
      <c r="F153" s="190"/>
    </row>
    <row r="154" spans="1:6" ht="14.25">
      <c r="A154" s="195">
        <v>2013350</v>
      </c>
      <c r="B154" s="196" t="s">
        <v>46</v>
      </c>
      <c r="C154" s="192"/>
      <c r="D154" s="192"/>
      <c r="E154" s="193">
        <f t="shared" si="2"/>
      </c>
      <c r="F154" s="190"/>
    </row>
    <row r="155" spans="1:6" ht="14.25">
      <c r="A155" s="195">
        <v>2013399</v>
      </c>
      <c r="B155" s="196" t="s">
        <v>120</v>
      </c>
      <c r="C155" s="192"/>
      <c r="D155" s="192"/>
      <c r="E155" s="193">
        <f t="shared" si="2"/>
      </c>
      <c r="F155" s="190"/>
    </row>
    <row r="156" spans="1:6" ht="15.75" customHeight="1">
      <c r="A156" s="191">
        <v>20134</v>
      </c>
      <c r="B156" s="191" t="s">
        <v>121</v>
      </c>
      <c r="C156" s="192">
        <f>SUM(C157:C163)</f>
        <v>242</v>
      </c>
      <c r="D156" s="192">
        <f>SUM(D157:D163)</f>
        <v>298</v>
      </c>
      <c r="E156" s="193">
        <f t="shared" si="2"/>
        <v>23.1</v>
      </c>
      <c r="F156" s="190"/>
    </row>
    <row r="157" spans="1:6" ht="14.25">
      <c r="A157" s="195">
        <v>2013401</v>
      </c>
      <c r="B157" s="196" t="s">
        <v>37</v>
      </c>
      <c r="C157" s="192">
        <v>161</v>
      </c>
      <c r="D157" s="192">
        <v>175</v>
      </c>
      <c r="E157" s="193">
        <f t="shared" si="2"/>
        <v>8.7</v>
      </c>
      <c r="F157" s="190"/>
    </row>
    <row r="158" spans="1:6" ht="14.25">
      <c r="A158" s="195">
        <v>2013402</v>
      </c>
      <c r="B158" s="196" t="s">
        <v>38</v>
      </c>
      <c r="C158" s="192"/>
      <c r="D158" s="192"/>
      <c r="E158" s="193">
        <f t="shared" si="2"/>
      </c>
      <c r="F158" s="190"/>
    </row>
    <row r="159" spans="1:6" ht="14.25">
      <c r="A159" s="195">
        <v>2013403</v>
      </c>
      <c r="B159" s="196" t="s">
        <v>39</v>
      </c>
      <c r="C159" s="192">
        <v>28</v>
      </c>
      <c r="D159" s="192">
        <v>29</v>
      </c>
      <c r="E159" s="193">
        <f t="shared" si="2"/>
        <v>3.6</v>
      </c>
      <c r="F159" s="190"/>
    </row>
    <row r="160" spans="1:6" ht="14.25">
      <c r="A160" s="195">
        <v>2013404</v>
      </c>
      <c r="B160" s="196" t="s">
        <v>122</v>
      </c>
      <c r="C160" s="192">
        <v>53</v>
      </c>
      <c r="D160" s="192">
        <v>94</v>
      </c>
      <c r="E160" s="193">
        <f t="shared" si="2"/>
        <v>77.4</v>
      </c>
      <c r="F160" s="190"/>
    </row>
    <row r="161" spans="1:6" ht="14.25">
      <c r="A161" s="195">
        <v>2013405</v>
      </c>
      <c r="B161" s="196" t="s">
        <v>123</v>
      </c>
      <c r="C161" s="192"/>
      <c r="D161" s="192"/>
      <c r="E161" s="193"/>
      <c r="F161" s="190"/>
    </row>
    <row r="162" spans="1:6" ht="14.25">
      <c r="A162" s="195">
        <v>2013450</v>
      </c>
      <c r="B162" s="196" t="s">
        <v>46</v>
      </c>
      <c r="C162" s="192"/>
      <c r="D162" s="192"/>
      <c r="E162" s="193">
        <f t="shared" si="2"/>
      </c>
      <c r="F162" s="190"/>
    </row>
    <row r="163" spans="1:6" ht="14.25">
      <c r="A163" s="195">
        <v>2013499</v>
      </c>
      <c r="B163" s="196" t="s">
        <v>124</v>
      </c>
      <c r="C163" s="192"/>
      <c r="D163" s="192"/>
      <c r="E163" s="193">
        <f aca="true" t="shared" si="3" ref="E163:E219">IF(C163=0,"",ROUND(D163/C163*100-100,1))</f>
      </c>
      <c r="F163" s="190"/>
    </row>
    <row r="164" spans="1:6" ht="14.25">
      <c r="A164" s="191">
        <v>20136</v>
      </c>
      <c r="B164" s="194" t="s">
        <v>125</v>
      </c>
      <c r="C164" s="192">
        <f>SUM(C165:C169)</f>
        <v>0</v>
      </c>
      <c r="D164" s="192">
        <f>SUM(D165:D169)</f>
        <v>0</v>
      </c>
      <c r="E164" s="193">
        <f t="shared" si="3"/>
      </c>
      <c r="F164" s="190"/>
    </row>
    <row r="165" spans="1:6" ht="14.25">
      <c r="A165" s="195">
        <v>2013601</v>
      </c>
      <c r="B165" s="196" t="s">
        <v>37</v>
      </c>
      <c r="C165" s="192"/>
      <c r="D165" s="192"/>
      <c r="E165" s="193">
        <f t="shared" si="3"/>
      </c>
      <c r="F165" s="190"/>
    </row>
    <row r="166" spans="1:6" ht="14.25">
      <c r="A166" s="195">
        <v>2013602</v>
      </c>
      <c r="B166" s="196" t="s">
        <v>38</v>
      </c>
      <c r="C166" s="192"/>
      <c r="D166" s="192"/>
      <c r="E166" s="193">
        <f t="shared" si="3"/>
      </c>
      <c r="F166" s="190"/>
    </row>
    <row r="167" spans="1:6" ht="14.25">
      <c r="A167" s="195">
        <v>2013603</v>
      </c>
      <c r="B167" s="196" t="s">
        <v>39</v>
      </c>
      <c r="C167" s="192"/>
      <c r="D167" s="192"/>
      <c r="E167" s="193">
        <f t="shared" si="3"/>
      </c>
      <c r="F167" s="190"/>
    </row>
    <row r="168" spans="1:6" ht="14.25">
      <c r="A168" s="195">
        <v>2013650</v>
      </c>
      <c r="B168" s="196" t="s">
        <v>46</v>
      </c>
      <c r="C168" s="192"/>
      <c r="D168" s="192"/>
      <c r="E168" s="193">
        <f t="shared" si="3"/>
      </c>
      <c r="F168" s="190"/>
    </row>
    <row r="169" spans="1:6" ht="15.75" customHeight="1">
      <c r="A169" s="195">
        <v>2013699</v>
      </c>
      <c r="B169" s="196" t="s">
        <v>125</v>
      </c>
      <c r="C169" s="192"/>
      <c r="D169" s="192"/>
      <c r="E169" s="193">
        <f t="shared" si="3"/>
      </c>
      <c r="F169" s="190"/>
    </row>
    <row r="170" spans="1:6" ht="14.25">
      <c r="A170" s="191">
        <v>20138</v>
      </c>
      <c r="B170" s="194" t="s">
        <v>126</v>
      </c>
      <c r="C170" s="192">
        <f>SUM(C171:C184)</f>
        <v>5157</v>
      </c>
      <c r="D170" s="192">
        <f>SUM(D171:D184)</f>
        <v>6030</v>
      </c>
      <c r="E170" s="193">
        <f t="shared" si="3"/>
        <v>16.9</v>
      </c>
      <c r="F170" s="190"/>
    </row>
    <row r="171" spans="1:6" ht="14.25">
      <c r="A171" s="195">
        <v>2013801</v>
      </c>
      <c r="B171" s="196" t="s">
        <v>37</v>
      </c>
      <c r="C171" s="192">
        <v>3458</v>
      </c>
      <c r="D171" s="192">
        <v>2696</v>
      </c>
      <c r="E171" s="193">
        <f t="shared" si="3"/>
        <v>-22</v>
      </c>
      <c r="F171" s="190"/>
    </row>
    <row r="172" spans="1:6" ht="14.25">
      <c r="A172" s="195">
        <v>2013802</v>
      </c>
      <c r="B172" s="196" t="s">
        <v>38</v>
      </c>
      <c r="C172" s="192"/>
      <c r="D172" s="192">
        <v>20</v>
      </c>
      <c r="E172" s="193">
        <f t="shared" si="3"/>
      </c>
      <c r="F172" s="190"/>
    </row>
    <row r="173" spans="1:6" ht="15.75" customHeight="1">
      <c r="A173" s="195">
        <v>2013803</v>
      </c>
      <c r="B173" s="196" t="s">
        <v>39</v>
      </c>
      <c r="C173" s="192">
        <v>30</v>
      </c>
      <c r="D173" s="192">
        <v>118</v>
      </c>
      <c r="E173" s="193">
        <f t="shared" si="3"/>
        <v>293.3</v>
      </c>
      <c r="F173" s="190"/>
    </row>
    <row r="174" spans="1:6" ht="15.75" customHeight="1">
      <c r="A174" s="195">
        <v>2013804</v>
      </c>
      <c r="B174" s="196" t="s">
        <v>127</v>
      </c>
      <c r="C174" s="192">
        <v>66</v>
      </c>
      <c r="D174" s="192">
        <v>495</v>
      </c>
      <c r="E174" s="193">
        <f t="shared" si="3"/>
        <v>650</v>
      </c>
      <c r="F174" s="190"/>
    </row>
    <row r="175" spans="1:6" ht="15.75" customHeight="1">
      <c r="A175" s="195">
        <v>2013805</v>
      </c>
      <c r="B175" s="196" t="s">
        <v>128</v>
      </c>
      <c r="C175" s="192"/>
      <c r="D175" s="192">
        <v>546</v>
      </c>
      <c r="E175" s="193">
        <f t="shared" si="3"/>
      </c>
      <c r="F175" s="190"/>
    </row>
    <row r="176" spans="1:6" ht="15.75" customHeight="1">
      <c r="A176" s="195">
        <v>2013808</v>
      </c>
      <c r="B176" s="196" t="s">
        <v>78</v>
      </c>
      <c r="C176" s="192"/>
      <c r="D176" s="192">
        <v>50</v>
      </c>
      <c r="E176" s="193">
        <f t="shared" si="3"/>
      </c>
      <c r="F176" s="190"/>
    </row>
    <row r="177" spans="1:6" ht="15.75" customHeight="1">
      <c r="A177" s="195">
        <v>2013810</v>
      </c>
      <c r="B177" s="196" t="s">
        <v>129</v>
      </c>
      <c r="C177" s="192"/>
      <c r="D177" s="192">
        <v>40</v>
      </c>
      <c r="E177" s="193">
        <f t="shared" si="3"/>
      </c>
      <c r="F177" s="190"/>
    </row>
    <row r="178" spans="1:6" ht="15.75" customHeight="1">
      <c r="A178" s="195">
        <v>2013812</v>
      </c>
      <c r="B178" s="196" t="s">
        <v>130</v>
      </c>
      <c r="C178" s="192"/>
      <c r="D178" s="192">
        <v>30</v>
      </c>
      <c r="E178" s="193">
        <f t="shared" si="3"/>
      </c>
      <c r="F178" s="190"/>
    </row>
    <row r="179" spans="1:6" ht="15.75" customHeight="1">
      <c r="A179" s="195">
        <v>2013813</v>
      </c>
      <c r="B179" s="196" t="s">
        <v>131</v>
      </c>
      <c r="C179" s="192"/>
      <c r="D179" s="192">
        <v>10</v>
      </c>
      <c r="E179" s="193">
        <f t="shared" si="3"/>
      </c>
      <c r="F179" s="190"/>
    </row>
    <row r="180" spans="1:6" ht="15.75" customHeight="1">
      <c r="A180" s="195">
        <v>2013814</v>
      </c>
      <c r="B180" s="196" t="s">
        <v>132</v>
      </c>
      <c r="C180" s="192"/>
      <c r="D180" s="192">
        <v>8</v>
      </c>
      <c r="E180" s="193">
        <f t="shared" si="3"/>
      </c>
      <c r="F180" s="190"/>
    </row>
    <row r="181" spans="1:6" ht="15.75" customHeight="1">
      <c r="A181" s="195">
        <v>2013815</v>
      </c>
      <c r="B181" s="196" t="s">
        <v>133</v>
      </c>
      <c r="C181" s="192"/>
      <c r="D181" s="192"/>
      <c r="E181" s="193">
        <f t="shared" si="3"/>
      </c>
      <c r="F181" s="190"/>
    </row>
    <row r="182" spans="1:6" ht="15.75" customHeight="1">
      <c r="A182" s="195">
        <v>2013816</v>
      </c>
      <c r="B182" s="196" t="s">
        <v>134</v>
      </c>
      <c r="C182" s="192"/>
      <c r="D182" s="192"/>
      <c r="E182" s="193">
        <f t="shared" si="3"/>
      </c>
      <c r="F182" s="190"/>
    </row>
    <row r="183" spans="1:6" ht="15.75" customHeight="1">
      <c r="A183" s="195">
        <v>2013850</v>
      </c>
      <c r="B183" s="196" t="s">
        <v>46</v>
      </c>
      <c r="C183" s="192">
        <v>1603</v>
      </c>
      <c r="D183" s="192">
        <v>1897</v>
      </c>
      <c r="E183" s="193">
        <f t="shared" si="3"/>
        <v>18.3</v>
      </c>
      <c r="F183" s="190"/>
    </row>
    <row r="184" spans="1:6" ht="15.75" customHeight="1">
      <c r="A184" s="195">
        <v>2013899</v>
      </c>
      <c r="B184" s="196" t="s">
        <v>135</v>
      </c>
      <c r="C184" s="192"/>
      <c r="D184" s="192">
        <v>120</v>
      </c>
      <c r="E184" s="193">
        <f t="shared" si="3"/>
      </c>
      <c r="F184" s="190"/>
    </row>
    <row r="185" spans="1:6" ht="15.75" customHeight="1">
      <c r="A185" s="191">
        <v>20199</v>
      </c>
      <c r="B185" s="191" t="s">
        <v>136</v>
      </c>
      <c r="C185" s="192">
        <f>SUM(C186:C187)</f>
        <v>693</v>
      </c>
      <c r="D185" s="192">
        <f>SUM(D186:D187)</f>
        <v>1441</v>
      </c>
      <c r="E185" s="193">
        <f t="shared" si="3"/>
        <v>107.9</v>
      </c>
      <c r="F185" s="190"/>
    </row>
    <row r="186" spans="1:6" ht="15.75" customHeight="1">
      <c r="A186" s="195">
        <v>2019901</v>
      </c>
      <c r="B186" s="196" t="s">
        <v>137</v>
      </c>
      <c r="C186" s="192"/>
      <c r="D186" s="192"/>
      <c r="E186" s="193">
        <f t="shared" si="3"/>
      </c>
      <c r="F186" s="190"/>
    </row>
    <row r="187" spans="1:6" ht="14.25">
      <c r="A187" s="195">
        <v>2019999</v>
      </c>
      <c r="B187" s="196" t="s">
        <v>136</v>
      </c>
      <c r="C187" s="192">
        <v>693</v>
      </c>
      <c r="D187" s="192">
        <v>1441</v>
      </c>
      <c r="E187" s="193">
        <f t="shared" si="3"/>
        <v>107.9</v>
      </c>
      <c r="F187" s="190"/>
    </row>
    <row r="188" spans="1:6" ht="14.25">
      <c r="A188" s="191">
        <v>204</v>
      </c>
      <c r="B188" s="194" t="s">
        <v>138</v>
      </c>
      <c r="C188" s="192">
        <f>SUM(C189,C192,C203,C211,C220,C236)</f>
        <v>22769</v>
      </c>
      <c r="D188" s="192">
        <f>SUM(D189,D192,D203,D211,D220,D236)</f>
        <v>23155</v>
      </c>
      <c r="E188" s="193">
        <f t="shared" si="3"/>
        <v>1.7</v>
      </c>
      <c r="F188" s="190"/>
    </row>
    <row r="189" spans="1:6" ht="14.25">
      <c r="A189" s="191">
        <v>20401</v>
      </c>
      <c r="B189" s="194" t="s">
        <v>139</v>
      </c>
      <c r="C189" s="192">
        <f>SUM(C190:C191)</f>
        <v>50</v>
      </c>
      <c r="D189" s="192">
        <f>SUM(D190:D191)</f>
        <v>40</v>
      </c>
      <c r="E189" s="193">
        <f t="shared" si="3"/>
        <v>-20</v>
      </c>
      <c r="F189" s="190"/>
    </row>
    <row r="190" spans="1:6" ht="14.25">
      <c r="A190" s="195">
        <v>2040101</v>
      </c>
      <c r="B190" s="196" t="s">
        <v>139</v>
      </c>
      <c r="C190" s="192">
        <v>50</v>
      </c>
      <c r="D190" s="192">
        <v>40</v>
      </c>
      <c r="E190" s="193">
        <f t="shared" si="3"/>
        <v>-20</v>
      </c>
      <c r="F190" s="190"/>
    </row>
    <row r="191" spans="1:6" ht="14.25">
      <c r="A191" s="195">
        <v>2040199</v>
      </c>
      <c r="B191" s="196" t="s">
        <v>140</v>
      </c>
      <c r="C191" s="192"/>
      <c r="D191" s="192"/>
      <c r="E191" s="193">
        <f t="shared" si="3"/>
      </c>
      <c r="F191" s="190"/>
    </row>
    <row r="192" spans="1:6" ht="14.25">
      <c r="A192" s="191">
        <v>20402</v>
      </c>
      <c r="B192" s="194" t="s">
        <v>141</v>
      </c>
      <c r="C192" s="192">
        <f>SUM(C193:C202)</f>
        <v>15865</v>
      </c>
      <c r="D192" s="192">
        <f>SUM(D193:D202)</f>
        <v>16076</v>
      </c>
      <c r="E192" s="193">
        <f t="shared" si="3"/>
        <v>1.3</v>
      </c>
      <c r="F192" s="190"/>
    </row>
    <row r="193" spans="1:6" ht="14.25">
      <c r="A193" s="195">
        <v>2040201</v>
      </c>
      <c r="B193" s="196" t="s">
        <v>37</v>
      </c>
      <c r="C193" s="192">
        <v>15382</v>
      </c>
      <c r="D193" s="192">
        <v>13573</v>
      </c>
      <c r="E193" s="193">
        <f t="shared" si="3"/>
        <v>-11.8</v>
      </c>
      <c r="F193" s="190"/>
    </row>
    <row r="194" spans="1:6" ht="14.25">
      <c r="A194" s="195">
        <v>2040202</v>
      </c>
      <c r="B194" s="196" t="s">
        <v>38</v>
      </c>
      <c r="C194" s="192"/>
      <c r="D194" s="192"/>
      <c r="E194" s="193">
        <f t="shared" si="3"/>
      </c>
      <c r="F194" s="190"/>
    </row>
    <row r="195" spans="1:6" ht="14.25">
      <c r="A195" s="195">
        <v>2040203</v>
      </c>
      <c r="B195" s="196" t="s">
        <v>39</v>
      </c>
      <c r="C195" s="192"/>
      <c r="D195" s="192"/>
      <c r="E195" s="193">
        <f t="shared" si="3"/>
      </c>
      <c r="F195" s="190"/>
    </row>
    <row r="196" spans="1:6" ht="14.25">
      <c r="A196" s="195">
        <v>2040219</v>
      </c>
      <c r="B196" s="196" t="s">
        <v>78</v>
      </c>
      <c r="C196" s="192"/>
      <c r="D196" s="192"/>
      <c r="E196" s="193">
        <f t="shared" si="3"/>
      </c>
      <c r="F196" s="190"/>
    </row>
    <row r="197" spans="1:6" ht="14.25">
      <c r="A197" s="195">
        <v>2040220</v>
      </c>
      <c r="B197" s="196" t="s">
        <v>142</v>
      </c>
      <c r="C197" s="192"/>
      <c r="D197" s="192">
        <v>2010</v>
      </c>
      <c r="E197" s="193">
        <f t="shared" si="3"/>
      </c>
      <c r="F197" s="190"/>
    </row>
    <row r="198" spans="1:6" ht="14.25">
      <c r="A198" s="195">
        <v>2040221</v>
      </c>
      <c r="B198" s="196" t="s">
        <v>143</v>
      </c>
      <c r="C198" s="192">
        <v>483</v>
      </c>
      <c r="D198" s="192">
        <v>493</v>
      </c>
      <c r="E198" s="193">
        <f t="shared" si="3"/>
        <v>2.1</v>
      </c>
      <c r="F198" s="190"/>
    </row>
    <row r="199" spans="1:6" ht="14.25">
      <c r="A199" s="195">
        <v>2040222</v>
      </c>
      <c r="B199" s="196" t="s">
        <v>144</v>
      </c>
      <c r="C199" s="192"/>
      <c r="D199" s="192"/>
      <c r="E199" s="193">
        <f t="shared" si="3"/>
      </c>
      <c r="F199" s="190"/>
    </row>
    <row r="200" spans="1:6" ht="14.25">
      <c r="A200" s="195">
        <v>2040223</v>
      </c>
      <c r="B200" s="196" t="s">
        <v>145</v>
      </c>
      <c r="C200" s="192"/>
      <c r="D200" s="192"/>
      <c r="E200" s="193">
        <f t="shared" si="3"/>
      </c>
      <c r="F200" s="190"/>
    </row>
    <row r="201" spans="1:6" ht="14.25">
      <c r="A201" s="195">
        <v>2040250</v>
      </c>
      <c r="B201" s="196" t="s">
        <v>46</v>
      </c>
      <c r="C201" s="192"/>
      <c r="D201" s="192"/>
      <c r="E201" s="193">
        <f t="shared" si="3"/>
      </c>
      <c r="F201" s="190"/>
    </row>
    <row r="202" spans="1:6" ht="14.25">
      <c r="A202" s="195">
        <v>2040299</v>
      </c>
      <c r="B202" s="196" t="s">
        <v>146</v>
      </c>
      <c r="C202" s="192"/>
      <c r="D202" s="192"/>
      <c r="E202" s="193">
        <f t="shared" si="3"/>
      </c>
      <c r="F202" s="190"/>
    </row>
    <row r="203" spans="1:6" ht="14.25">
      <c r="A203" s="191">
        <v>20404</v>
      </c>
      <c r="B203" s="194" t="s">
        <v>147</v>
      </c>
      <c r="C203" s="192">
        <f>SUM(C204:C210)</f>
        <v>2342</v>
      </c>
      <c r="D203" s="192">
        <f>SUM(D204:D210)</f>
        <v>1914</v>
      </c>
      <c r="E203" s="193">
        <f t="shared" si="3"/>
        <v>-18.3</v>
      </c>
      <c r="F203" s="190"/>
    </row>
    <row r="204" spans="1:6" ht="14.25">
      <c r="A204" s="195">
        <v>2040401</v>
      </c>
      <c r="B204" s="196" t="s">
        <v>37</v>
      </c>
      <c r="C204" s="192">
        <v>2228</v>
      </c>
      <c r="D204" s="192">
        <v>1914</v>
      </c>
      <c r="E204" s="193">
        <f t="shared" si="3"/>
        <v>-14.1</v>
      </c>
      <c r="F204" s="190"/>
    </row>
    <row r="205" spans="1:6" ht="14.25">
      <c r="A205" s="195">
        <v>2040402</v>
      </c>
      <c r="B205" s="196" t="s">
        <v>38</v>
      </c>
      <c r="C205" s="192"/>
      <c r="D205" s="192"/>
      <c r="E205" s="193">
        <f t="shared" si="3"/>
      </c>
      <c r="F205" s="190"/>
    </row>
    <row r="206" spans="1:6" ht="14.25">
      <c r="A206" s="195">
        <v>2040403</v>
      </c>
      <c r="B206" s="196" t="s">
        <v>39</v>
      </c>
      <c r="C206" s="192"/>
      <c r="D206" s="192"/>
      <c r="E206" s="193">
        <f t="shared" si="3"/>
      </c>
      <c r="F206" s="190"/>
    </row>
    <row r="207" spans="1:6" ht="14.25">
      <c r="A207" s="195">
        <v>2040409</v>
      </c>
      <c r="B207" s="196" t="s">
        <v>148</v>
      </c>
      <c r="C207" s="192"/>
      <c r="D207" s="192"/>
      <c r="E207" s="193">
        <f t="shared" si="3"/>
      </c>
      <c r="F207" s="190"/>
    </row>
    <row r="208" spans="1:6" ht="14.25">
      <c r="A208" s="195">
        <v>2040410</v>
      </c>
      <c r="B208" s="196" t="s">
        <v>149</v>
      </c>
      <c r="C208" s="192"/>
      <c r="D208" s="192"/>
      <c r="E208" s="193"/>
      <c r="F208" s="190"/>
    </row>
    <row r="209" spans="1:6" ht="14.25">
      <c r="A209" s="195">
        <v>2040450</v>
      </c>
      <c r="B209" s="196" t="s">
        <v>46</v>
      </c>
      <c r="C209" s="192">
        <v>114</v>
      </c>
      <c r="D209" s="192"/>
      <c r="E209" s="193">
        <f t="shared" si="3"/>
        <v>-100</v>
      </c>
      <c r="F209" s="190"/>
    </row>
    <row r="210" spans="1:6" ht="14.25">
      <c r="A210" s="195">
        <v>2040499</v>
      </c>
      <c r="B210" s="196" t="s">
        <v>150</v>
      </c>
      <c r="C210" s="192"/>
      <c r="D210" s="192"/>
      <c r="E210" s="193">
        <f t="shared" si="3"/>
      </c>
      <c r="F210" s="190"/>
    </row>
    <row r="211" spans="1:6" ht="14.25">
      <c r="A211" s="191">
        <v>20405</v>
      </c>
      <c r="B211" s="194" t="s">
        <v>151</v>
      </c>
      <c r="C211" s="192">
        <f>SUM(C212:C219)</f>
        <v>2963</v>
      </c>
      <c r="D211" s="192">
        <f>SUM(D212:D219)</f>
        <v>3195</v>
      </c>
      <c r="E211" s="193">
        <f t="shared" si="3"/>
        <v>7.8</v>
      </c>
      <c r="F211" s="190"/>
    </row>
    <row r="212" spans="1:6" ht="15.75" customHeight="1">
      <c r="A212" s="195">
        <v>2040501</v>
      </c>
      <c r="B212" s="196" t="s">
        <v>37</v>
      </c>
      <c r="C212" s="192">
        <v>2963</v>
      </c>
      <c r="D212" s="192">
        <v>3195</v>
      </c>
      <c r="E212" s="193">
        <f t="shared" si="3"/>
        <v>7.8</v>
      </c>
      <c r="F212" s="190"/>
    </row>
    <row r="213" spans="1:6" ht="14.25">
      <c r="A213" s="195">
        <v>2040502</v>
      </c>
      <c r="B213" s="196" t="s">
        <v>38</v>
      </c>
      <c r="C213" s="192"/>
      <c r="D213" s="192"/>
      <c r="E213" s="193">
        <f t="shared" si="3"/>
      </c>
      <c r="F213" s="190"/>
    </row>
    <row r="214" spans="1:6" ht="14.25">
      <c r="A214" s="195">
        <v>2040503</v>
      </c>
      <c r="B214" s="196" t="s">
        <v>39</v>
      </c>
      <c r="C214" s="192"/>
      <c r="D214" s="192"/>
      <c r="E214" s="193">
        <f t="shared" si="3"/>
      </c>
      <c r="F214" s="190"/>
    </row>
    <row r="215" spans="1:6" ht="14.25">
      <c r="A215" s="195">
        <v>2040504</v>
      </c>
      <c r="B215" s="196" t="s">
        <v>152</v>
      </c>
      <c r="C215" s="192"/>
      <c r="D215" s="192"/>
      <c r="E215" s="193">
        <f t="shared" si="3"/>
      </c>
      <c r="F215" s="190"/>
    </row>
    <row r="216" spans="1:6" ht="14.25">
      <c r="A216" s="195">
        <v>2040505</v>
      </c>
      <c r="B216" s="196" t="s">
        <v>153</v>
      </c>
      <c r="C216" s="192"/>
      <c r="D216" s="192"/>
      <c r="E216" s="193">
        <f t="shared" si="3"/>
      </c>
      <c r="F216" s="190"/>
    </row>
    <row r="217" spans="1:6" ht="14.25">
      <c r="A217" s="195">
        <v>2040506</v>
      </c>
      <c r="B217" s="196" t="s">
        <v>154</v>
      </c>
      <c r="C217" s="192"/>
      <c r="D217" s="192"/>
      <c r="E217" s="193">
        <f t="shared" si="3"/>
      </c>
      <c r="F217" s="190"/>
    </row>
    <row r="218" spans="1:6" ht="14.25">
      <c r="A218" s="195">
        <v>2040550</v>
      </c>
      <c r="B218" s="196" t="s">
        <v>46</v>
      </c>
      <c r="C218" s="192"/>
      <c r="D218" s="192"/>
      <c r="E218" s="193">
        <f t="shared" si="3"/>
      </c>
      <c r="F218" s="190"/>
    </row>
    <row r="219" spans="1:6" ht="14.25">
      <c r="A219" s="195">
        <v>2040599</v>
      </c>
      <c r="B219" s="196" t="s">
        <v>155</v>
      </c>
      <c r="C219" s="192"/>
      <c r="D219" s="192"/>
      <c r="E219" s="193">
        <f t="shared" si="3"/>
      </c>
      <c r="F219" s="190"/>
    </row>
    <row r="220" spans="1:6" ht="14.25">
      <c r="A220" s="191">
        <v>20406</v>
      </c>
      <c r="B220" s="194" t="s">
        <v>156</v>
      </c>
      <c r="C220" s="192">
        <f>SUM(C221:C235)</f>
        <v>1549</v>
      </c>
      <c r="D220" s="192">
        <f>SUM(D221:D235)</f>
        <v>1930</v>
      </c>
      <c r="E220" s="193">
        <f aca="true" t="shared" si="4" ref="E220:E284">IF(C220=0,"",ROUND(D220/C220*100-100,1))</f>
        <v>24.6</v>
      </c>
      <c r="F220" s="190"/>
    </row>
    <row r="221" spans="1:6" ht="14.25">
      <c r="A221" s="195">
        <v>2040601</v>
      </c>
      <c r="B221" s="196" t="s">
        <v>37</v>
      </c>
      <c r="C221" s="192">
        <v>980</v>
      </c>
      <c r="D221" s="192">
        <v>1400</v>
      </c>
      <c r="E221" s="193">
        <f t="shared" si="4"/>
        <v>42.9</v>
      </c>
      <c r="F221" s="190"/>
    </row>
    <row r="222" spans="1:6" ht="14.25">
      <c r="A222" s="195">
        <v>2040602</v>
      </c>
      <c r="B222" s="196" t="s">
        <v>38</v>
      </c>
      <c r="C222" s="192"/>
      <c r="D222" s="192"/>
      <c r="E222" s="193">
        <f t="shared" si="4"/>
      </c>
      <c r="F222" s="190"/>
    </row>
    <row r="223" spans="1:6" ht="14.25">
      <c r="A223" s="195">
        <v>2040603</v>
      </c>
      <c r="B223" s="196" t="s">
        <v>39</v>
      </c>
      <c r="C223" s="192">
        <v>483</v>
      </c>
      <c r="D223" s="192">
        <v>504</v>
      </c>
      <c r="E223" s="193">
        <f t="shared" si="4"/>
        <v>4.3</v>
      </c>
      <c r="F223" s="190"/>
    </row>
    <row r="224" spans="1:6" ht="14.25">
      <c r="A224" s="195">
        <v>2040604</v>
      </c>
      <c r="B224" s="196" t="s">
        <v>157</v>
      </c>
      <c r="C224" s="192">
        <v>86</v>
      </c>
      <c r="D224" s="192"/>
      <c r="E224" s="193">
        <f t="shared" si="4"/>
        <v>-100</v>
      </c>
      <c r="F224" s="190"/>
    </row>
    <row r="225" spans="1:6" ht="14.25">
      <c r="A225" s="195">
        <v>2040605</v>
      </c>
      <c r="B225" s="196" t="s">
        <v>158</v>
      </c>
      <c r="C225" s="192"/>
      <c r="D225" s="192"/>
      <c r="E225" s="193">
        <f t="shared" si="4"/>
      </c>
      <c r="F225" s="190"/>
    </row>
    <row r="226" spans="1:6" ht="15.75" customHeight="1">
      <c r="A226" s="195">
        <v>2040606</v>
      </c>
      <c r="B226" s="196" t="s">
        <v>159</v>
      </c>
      <c r="C226" s="192"/>
      <c r="D226" s="192"/>
      <c r="E226" s="193">
        <f t="shared" si="4"/>
      </c>
      <c r="F226" s="190"/>
    </row>
    <row r="227" spans="1:6" ht="14.25">
      <c r="A227" s="195">
        <v>2040607</v>
      </c>
      <c r="B227" s="196" t="s">
        <v>160</v>
      </c>
      <c r="C227" s="192"/>
      <c r="D227" s="192"/>
      <c r="E227" s="193">
        <f t="shared" si="4"/>
      </c>
      <c r="F227" s="190"/>
    </row>
    <row r="228" spans="1:6" ht="14.25">
      <c r="A228" s="195">
        <v>2040608</v>
      </c>
      <c r="B228" s="196" t="s">
        <v>161</v>
      </c>
      <c r="C228" s="192"/>
      <c r="D228" s="192"/>
      <c r="E228" s="193">
        <f t="shared" si="4"/>
      </c>
      <c r="F228" s="190"/>
    </row>
    <row r="229" spans="1:6" ht="15.75" customHeight="1">
      <c r="A229" s="195">
        <v>2040609</v>
      </c>
      <c r="B229" s="196" t="s">
        <v>162</v>
      </c>
      <c r="C229" s="192"/>
      <c r="D229" s="192"/>
      <c r="E229" s="193">
        <f t="shared" si="4"/>
      </c>
      <c r="F229" s="190"/>
    </row>
    <row r="230" spans="1:6" ht="15.75" customHeight="1">
      <c r="A230" s="195">
        <v>2040610</v>
      </c>
      <c r="B230" s="196" t="s">
        <v>163</v>
      </c>
      <c r="C230" s="192"/>
      <c r="D230" s="192"/>
      <c r="E230" s="193">
        <f t="shared" si="4"/>
      </c>
      <c r="F230" s="190"/>
    </row>
    <row r="231" spans="1:6" ht="14.25">
      <c r="A231" s="195">
        <v>2040611</v>
      </c>
      <c r="B231" s="196" t="s">
        <v>164</v>
      </c>
      <c r="C231" s="192"/>
      <c r="D231" s="192"/>
      <c r="E231" s="193">
        <f t="shared" si="4"/>
      </c>
      <c r="F231" s="190"/>
    </row>
    <row r="232" spans="1:6" ht="14.25">
      <c r="A232" s="195">
        <v>2040612</v>
      </c>
      <c r="B232" s="196" t="s">
        <v>165</v>
      </c>
      <c r="C232" s="192"/>
      <c r="D232" s="192"/>
      <c r="E232" s="193">
        <f t="shared" si="4"/>
      </c>
      <c r="F232" s="190"/>
    </row>
    <row r="233" spans="1:6" ht="14.25">
      <c r="A233" s="195">
        <v>2040613</v>
      </c>
      <c r="B233" s="196" t="s">
        <v>78</v>
      </c>
      <c r="C233" s="192"/>
      <c r="D233" s="192"/>
      <c r="E233" s="193">
        <f t="shared" si="4"/>
      </c>
      <c r="F233" s="190"/>
    </row>
    <row r="234" spans="1:6" ht="14.25">
      <c r="A234" s="195">
        <v>2040650</v>
      </c>
      <c r="B234" s="196" t="s">
        <v>46</v>
      </c>
      <c r="C234" s="192"/>
      <c r="D234" s="192"/>
      <c r="E234" s="193">
        <f t="shared" si="4"/>
      </c>
      <c r="F234" s="190"/>
    </row>
    <row r="235" spans="1:6" ht="14.25">
      <c r="A235" s="195">
        <v>2040699</v>
      </c>
      <c r="B235" s="196" t="s">
        <v>166</v>
      </c>
      <c r="C235" s="192"/>
      <c r="D235" s="192">
        <v>26</v>
      </c>
      <c r="E235" s="193">
        <f t="shared" si="4"/>
      </c>
      <c r="F235" s="190"/>
    </row>
    <row r="236" spans="1:6" ht="14.25">
      <c r="A236" s="191">
        <v>20499</v>
      </c>
      <c r="B236" s="194" t="s">
        <v>167</v>
      </c>
      <c r="C236" s="192">
        <f>SUM(C237:C237)</f>
        <v>0</v>
      </c>
      <c r="D236" s="192">
        <f>SUM(D237:D237)</f>
        <v>0</v>
      </c>
      <c r="E236" s="193">
        <f t="shared" si="4"/>
      </c>
      <c r="F236" s="190"/>
    </row>
    <row r="237" spans="1:6" ht="15.75" customHeight="1">
      <c r="A237" s="195">
        <v>2049901</v>
      </c>
      <c r="B237" s="196" t="s">
        <v>167</v>
      </c>
      <c r="C237" s="192"/>
      <c r="D237" s="192"/>
      <c r="E237" s="193">
        <f t="shared" si="4"/>
      </c>
      <c r="F237" s="190"/>
    </row>
    <row r="238" spans="1:6" ht="14.25">
      <c r="A238" s="191">
        <v>205</v>
      </c>
      <c r="B238" s="194" t="s">
        <v>168</v>
      </c>
      <c r="C238" s="192">
        <f>SUM(C239,C244,C253,C260,C266,C270,C274,C280,C287,)</f>
        <v>126311</v>
      </c>
      <c r="D238" s="192">
        <f>SUM(D239,D244,D253,D260,D266,D270,D274,D280,D287,)</f>
        <v>151544</v>
      </c>
      <c r="E238" s="193">
        <f t="shared" si="4"/>
        <v>20</v>
      </c>
      <c r="F238" s="190"/>
    </row>
    <row r="239" spans="1:6" ht="14.25">
      <c r="A239" s="191">
        <v>20501</v>
      </c>
      <c r="B239" s="194" t="s">
        <v>169</v>
      </c>
      <c r="C239" s="192">
        <f>SUM(C240:C243)</f>
        <v>7811</v>
      </c>
      <c r="D239" s="192">
        <f>SUM(D240:D243)</f>
        <v>4745</v>
      </c>
      <c r="E239" s="193">
        <f t="shared" si="4"/>
        <v>-39.3</v>
      </c>
      <c r="F239" s="190"/>
    </row>
    <row r="240" spans="1:6" ht="14.25">
      <c r="A240" s="195">
        <v>2050101</v>
      </c>
      <c r="B240" s="196" t="s">
        <v>37</v>
      </c>
      <c r="C240" s="192">
        <v>7347</v>
      </c>
      <c r="D240" s="192">
        <v>4102</v>
      </c>
      <c r="E240" s="193">
        <f t="shared" si="4"/>
        <v>-44.2</v>
      </c>
      <c r="F240" s="190"/>
    </row>
    <row r="241" spans="1:6" ht="14.25">
      <c r="A241" s="195">
        <v>2050102</v>
      </c>
      <c r="B241" s="196" t="s">
        <v>38</v>
      </c>
      <c r="C241" s="192"/>
      <c r="D241" s="192"/>
      <c r="E241" s="193">
        <f t="shared" si="4"/>
      </c>
      <c r="F241" s="190"/>
    </row>
    <row r="242" spans="1:6" ht="14.25">
      <c r="A242" s="195">
        <v>2050103</v>
      </c>
      <c r="B242" s="196" t="s">
        <v>39</v>
      </c>
      <c r="C242" s="192"/>
      <c r="D242" s="192"/>
      <c r="E242" s="193">
        <f t="shared" si="4"/>
      </c>
      <c r="F242" s="190"/>
    </row>
    <row r="243" spans="1:6" ht="14.25">
      <c r="A243" s="195">
        <v>2050199</v>
      </c>
      <c r="B243" s="196" t="s">
        <v>170</v>
      </c>
      <c r="C243" s="192">
        <v>464</v>
      </c>
      <c r="D243" s="192">
        <v>643</v>
      </c>
      <c r="E243" s="193">
        <f t="shared" si="4"/>
        <v>38.6</v>
      </c>
      <c r="F243" s="190"/>
    </row>
    <row r="244" spans="1:6" ht="14.25">
      <c r="A244" s="191">
        <v>20502</v>
      </c>
      <c r="B244" s="194" t="s">
        <v>171</v>
      </c>
      <c r="C244" s="192">
        <f>SUM(C245:C252)</f>
        <v>115450</v>
      </c>
      <c r="D244" s="192">
        <f>SUM(D245:D252)</f>
        <v>141803</v>
      </c>
      <c r="E244" s="193">
        <f t="shared" si="4"/>
        <v>22.8</v>
      </c>
      <c r="F244" s="190"/>
    </row>
    <row r="245" spans="1:6" ht="15.75" customHeight="1">
      <c r="A245" s="195">
        <v>2050201</v>
      </c>
      <c r="B245" s="196" t="s">
        <v>172</v>
      </c>
      <c r="C245" s="192">
        <v>5416</v>
      </c>
      <c r="D245" s="192">
        <v>3915</v>
      </c>
      <c r="E245" s="193">
        <f t="shared" si="4"/>
        <v>-27.7</v>
      </c>
      <c r="F245" s="190"/>
    </row>
    <row r="246" spans="1:6" ht="14.25">
      <c r="A246" s="195">
        <v>2050202</v>
      </c>
      <c r="B246" s="196" t="s">
        <v>173</v>
      </c>
      <c r="C246" s="192">
        <v>81125</v>
      </c>
      <c r="D246" s="192">
        <v>105704</v>
      </c>
      <c r="E246" s="193">
        <f t="shared" si="4"/>
        <v>30.3</v>
      </c>
      <c r="F246" s="190"/>
    </row>
    <row r="247" spans="1:6" ht="14.25">
      <c r="A247" s="195">
        <v>2050203</v>
      </c>
      <c r="B247" s="196" t="s">
        <v>174</v>
      </c>
      <c r="C247" s="192">
        <v>11753</v>
      </c>
      <c r="D247" s="192">
        <v>13537</v>
      </c>
      <c r="E247" s="193">
        <f t="shared" si="4"/>
        <v>15.2</v>
      </c>
      <c r="F247" s="190"/>
    </row>
    <row r="248" spans="1:6" ht="14.25">
      <c r="A248" s="195">
        <v>2050204</v>
      </c>
      <c r="B248" s="196" t="s">
        <v>175</v>
      </c>
      <c r="C248" s="192">
        <v>15510</v>
      </c>
      <c r="D248" s="192">
        <v>18647</v>
      </c>
      <c r="E248" s="193">
        <f t="shared" si="4"/>
        <v>20.2</v>
      </c>
      <c r="F248" s="190"/>
    </row>
    <row r="249" spans="1:6" ht="14.25">
      <c r="A249" s="195">
        <v>2050205</v>
      </c>
      <c r="B249" s="196" t="s">
        <v>176</v>
      </c>
      <c r="C249" s="192">
        <v>146</v>
      </c>
      <c r="D249" s="192"/>
      <c r="E249" s="193">
        <f t="shared" si="4"/>
        <v>-100</v>
      </c>
      <c r="F249" s="190"/>
    </row>
    <row r="250" spans="1:6" ht="14.25">
      <c r="A250" s="195">
        <v>2050206</v>
      </c>
      <c r="B250" s="196" t="s">
        <v>177</v>
      </c>
      <c r="C250" s="192"/>
      <c r="D250" s="192"/>
      <c r="E250" s="193">
        <f t="shared" si="4"/>
      </c>
      <c r="F250" s="190"/>
    </row>
    <row r="251" spans="1:6" ht="14.25">
      <c r="A251" s="195">
        <v>2050207</v>
      </c>
      <c r="B251" s="196" t="s">
        <v>178</v>
      </c>
      <c r="C251" s="192"/>
      <c r="D251" s="192"/>
      <c r="E251" s="193">
        <f t="shared" si="4"/>
      </c>
      <c r="F251" s="190"/>
    </row>
    <row r="252" spans="1:6" ht="15.75" customHeight="1">
      <c r="A252" s="195">
        <v>2050299</v>
      </c>
      <c r="B252" s="196" t="s">
        <v>179</v>
      </c>
      <c r="C252" s="192">
        <v>1500</v>
      </c>
      <c r="D252" s="192"/>
      <c r="E252" s="193">
        <f t="shared" si="4"/>
        <v>-100</v>
      </c>
      <c r="F252" s="190"/>
    </row>
    <row r="253" spans="1:6" ht="14.25">
      <c r="A253" s="191">
        <v>20503</v>
      </c>
      <c r="B253" s="194" t="s">
        <v>180</v>
      </c>
      <c r="C253" s="192">
        <f>SUM(C254:C259)</f>
        <v>1725</v>
      </c>
      <c r="D253" s="192">
        <f>SUM(D254:D259)</f>
        <v>1724</v>
      </c>
      <c r="E253" s="193">
        <f t="shared" si="4"/>
        <v>-0.1</v>
      </c>
      <c r="F253" s="190"/>
    </row>
    <row r="254" spans="1:6" ht="14.25">
      <c r="A254" s="195">
        <v>2050301</v>
      </c>
      <c r="B254" s="196" t="s">
        <v>181</v>
      </c>
      <c r="C254" s="192"/>
      <c r="D254" s="192"/>
      <c r="E254" s="193">
        <f t="shared" si="4"/>
      </c>
      <c r="F254" s="190"/>
    </row>
    <row r="255" spans="1:6" ht="14.25">
      <c r="A255" s="195">
        <v>2050302</v>
      </c>
      <c r="B255" s="196" t="s">
        <v>182</v>
      </c>
      <c r="C255" s="192"/>
      <c r="D255" s="192">
        <v>1724</v>
      </c>
      <c r="E255" s="193">
        <f t="shared" si="4"/>
      </c>
      <c r="F255" s="190"/>
    </row>
    <row r="256" spans="1:6" ht="14.25">
      <c r="A256" s="195">
        <v>2050303</v>
      </c>
      <c r="B256" s="196" t="s">
        <v>183</v>
      </c>
      <c r="C256" s="192"/>
      <c r="D256" s="192"/>
      <c r="E256" s="193">
        <f t="shared" si="4"/>
      </c>
      <c r="F256" s="190"/>
    </row>
    <row r="257" spans="1:6" ht="14.25">
      <c r="A257" s="195">
        <v>2050304</v>
      </c>
      <c r="B257" s="196" t="s">
        <v>184</v>
      </c>
      <c r="C257" s="192">
        <v>1725</v>
      </c>
      <c r="D257" s="192"/>
      <c r="E257" s="193">
        <f t="shared" si="4"/>
        <v>-100</v>
      </c>
      <c r="F257" s="190"/>
    </row>
    <row r="258" spans="1:6" ht="15.75" customHeight="1">
      <c r="A258" s="195">
        <v>2050305</v>
      </c>
      <c r="B258" s="196" t="s">
        <v>185</v>
      </c>
      <c r="C258" s="192"/>
      <c r="D258" s="192"/>
      <c r="E258" s="193">
        <f t="shared" si="4"/>
      </c>
      <c r="F258" s="190"/>
    </row>
    <row r="259" spans="1:6" ht="14.25">
      <c r="A259" s="195">
        <v>2050399</v>
      </c>
      <c r="B259" s="196" t="s">
        <v>186</v>
      </c>
      <c r="C259" s="192"/>
      <c r="D259" s="192"/>
      <c r="E259" s="193">
        <f t="shared" si="4"/>
      </c>
      <c r="F259" s="190"/>
    </row>
    <row r="260" spans="1:6" ht="14.25">
      <c r="A260" s="191">
        <v>20504</v>
      </c>
      <c r="B260" s="194" t="s">
        <v>187</v>
      </c>
      <c r="C260" s="192">
        <f>SUM(C261:C265)</f>
        <v>0</v>
      </c>
      <c r="D260" s="192">
        <f>SUM(D261:D265)</f>
        <v>0</v>
      </c>
      <c r="E260" s="193">
        <f t="shared" si="4"/>
      </c>
      <c r="F260" s="190"/>
    </row>
    <row r="261" spans="1:6" ht="14.25">
      <c r="A261" s="195">
        <v>2050401</v>
      </c>
      <c r="B261" s="196" t="s">
        <v>188</v>
      </c>
      <c r="C261" s="192"/>
      <c r="D261" s="192"/>
      <c r="E261" s="193">
        <f t="shared" si="4"/>
      </c>
      <c r="F261" s="190"/>
    </row>
    <row r="262" spans="1:6" ht="15.75" customHeight="1">
      <c r="A262" s="195">
        <v>2050402</v>
      </c>
      <c r="B262" s="196" t="s">
        <v>189</v>
      </c>
      <c r="C262" s="192"/>
      <c r="D262" s="192"/>
      <c r="E262" s="193">
        <f t="shared" si="4"/>
      </c>
      <c r="F262" s="190"/>
    </row>
    <row r="263" spans="1:6" ht="14.25">
      <c r="A263" s="195">
        <v>2050403</v>
      </c>
      <c r="B263" s="196" t="s">
        <v>190</v>
      </c>
      <c r="C263" s="192"/>
      <c r="D263" s="192"/>
      <c r="E263" s="193">
        <f t="shared" si="4"/>
      </c>
      <c r="F263" s="190"/>
    </row>
    <row r="264" spans="1:6" ht="14.25">
      <c r="A264" s="195">
        <v>2050404</v>
      </c>
      <c r="B264" s="196" t="s">
        <v>191</v>
      </c>
      <c r="C264" s="192"/>
      <c r="D264" s="192"/>
      <c r="E264" s="193">
        <f t="shared" si="4"/>
      </c>
      <c r="F264" s="190"/>
    </row>
    <row r="265" spans="1:6" ht="14.25">
      <c r="A265" s="195">
        <v>2050499</v>
      </c>
      <c r="B265" s="196" t="s">
        <v>192</v>
      </c>
      <c r="C265" s="192"/>
      <c r="D265" s="192"/>
      <c r="E265" s="193">
        <f t="shared" si="4"/>
      </c>
      <c r="F265" s="190"/>
    </row>
    <row r="266" spans="1:6" ht="15.75" customHeight="1">
      <c r="A266" s="191">
        <v>20505</v>
      </c>
      <c r="B266" s="191" t="s">
        <v>193</v>
      </c>
      <c r="C266" s="192">
        <f>SUM(C267:C269)</f>
        <v>50</v>
      </c>
      <c r="D266" s="192">
        <f>SUM(D267:D269)</f>
        <v>88</v>
      </c>
      <c r="E266" s="193">
        <f t="shared" si="4"/>
        <v>76</v>
      </c>
      <c r="F266" s="190"/>
    </row>
    <row r="267" spans="1:6" ht="14.25">
      <c r="A267" s="195">
        <v>2050501</v>
      </c>
      <c r="B267" s="196" t="s">
        <v>194</v>
      </c>
      <c r="C267" s="192"/>
      <c r="D267" s="192"/>
      <c r="E267" s="193">
        <f t="shared" si="4"/>
      </c>
      <c r="F267" s="190"/>
    </row>
    <row r="268" spans="1:6" ht="14.25">
      <c r="A268" s="195">
        <v>2050502</v>
      </c>
      <c r="B268" s="196" t="s">
        <v>195</v>
      </c>
      <c r="C268" s="192">
        <v>50</v>
      </c>
      <c r="D268" s="192">
        <v>88</v>
      </c>
      <c r="E268" s="193">
        <f t="shared" si="4"/>
        <v>76</v>
      </c>
      <c r="F268" s="190"/>
    </row>
    <row r="269" spans="1:6" ht="14.25">
      <c r="A269" s="195">
        <v>2050599</v>
      </c>
      <c r="B269" s="196" t="s">
        <v>196</v>
      </c>
      <c r="C269" s="192"/>
      <c r="D269" s="192"/>
      <c r="E269" s="193">
        <f t="shared" si="4"/>
      </c>
      <c r="F269" s="190"/>
    </row>
    <row r="270" spans="1:6" ht="14.25">
      <c r="A270" s="191">
        <v>20507</v>
      </c>
      <c r="B270" s="194" t="s">
        <v>197</v>
      </c>
      <c r="C270" s="192">
        <f>SUM(C271:C273)</f>
        <v>443</v>
      </c>
      <c r="D270" s="192">
        <f>SUM(D271:D273)</f>
        <v>312</v>
      </c>
      <c r="E270" s="193">
        <f t="shared" si="4"/>
        <v>-29.6</v>
      </c>
      <c r="F270" s="190"/>
    </row>
    <row r="271" spans="1:6" ht="14.25">
      <c r="A271" s="195">
        <v>2050701</v>
      </c>
      <c r="B271" s="196" t="s">
        <v>198</v>
      </c>
      <c r="C271" s="192">
        <v>443</v>
      </c>
      <c r="D271" s="192">
        <v>312</v>
      </c>
      <c r="E271" s="193">
        <f t="shared" si="4"/>
        <v>-29.6</v>
      </c>
      <c r="F271" s="190"/>
    </row>
    <row r="272" spans="1:6" ht="15.75" customHeight="1">
      <c r="A272" s="195">
        <v>2050702</v>
      </c>
      <c r="B272" s="196" t="s">
        <v>199</v>
      </c>
      <c r="C272" s="192"/>
      <c r="D272" s="192"/>
      <c r="E272" s="193">
        <f t="shared" si="4"/>
      </c>
      <c r="F272" s="190"/>
    </row>
    <row r="273" spans="1:6" ht="14.25">
      <c r="A273" s="195">
        <v>2050799</v>
      </c>
      <c r="B273" s="196" t="s">
        <v>200</v>
      </c>
      <c r="C273" s="192"/>
      <c r="D273" s="192"/>
      <c r="E273" s="193">
        <f t="shared" si="4"/>
      </c>
      <c r="F273" s="190"/>
    </row>
    <row r="274" spans="1:6" ht="14.25">
      <c r="A274" s="191">
        <v>20508</v>
      </c>
      <c r="B274" s="194" t="s">
        <v>201</v>
      </c>
      <c r="C274" s="192">
        <f>SUM(C275:C279)</f>
        <v>832</v>
      </c>
      <c r="D274" s="192">
        <f>SUM(D275:D279)</f>
        <v>872</v>
      </c>
      <c r="E274" s="193">
        <f t="shared" si="4"/>
        <v>4.8</v>
      </c>
      <c r="F274" s="190"/>
    </row>
    <row r="275" spans="1:6" ht="14.25">
      <c r="A275" s="195">
        <v>2050801</v>
      </c>
      <c r="B275" s="196" t="s">
        <v>202</v>
      </c>
      <c r="C275" s="192">
        <v>326</v>
      </c>
      <c r="D275" s="192">
        <v>346</v>
      </c>
      <c r="E275" s="193">
        <f t="shared" si="4"/>
        <v>6.1</v>
      </c>
      <c r="F275" s="190"/>
    </row>
    <row r="276" spans="1:6" ht="14.25">
      <c r="A276" s="195">
        <v>2050802</v>
      </c>
      <c r="B276" s="196" t="s">
        <v>203</v>
      </c>
      <c r="C276" s="192">
        <v>506</v>
      </c>
      <c r="D276" s="192">
        <v>526</v>
      </c>
      <c r="E276" s="193">
        <f t="shared" si="4"/>
        <v>4</v>
      </c>
      <c r="F276" s="190"/>
    </row>
    <row r="277" spans="1:6" ht="14.25">
      <c r="A277" s="195">
        <v>2050803</v>
      </c>
      <c r="B277" s="196" t="s">
        <v>204</v>
      </c>
      <c r="C277" s="192"/>
      <c r="D277" s="192"/>
      <c r="E277" s="193">
        <f t="shared" si="4"/>
      </c>
      <c r="F277" s="190"/>
    </row>
    <row r="278" spans="1:6" ht="14.25">
      <c r="A278" s="195">
        <v>2050804</v>
      </c>
      <c r="B278" s="196" t="s">
        <v>205</v>
      </c>
      <c r="C278" s="192"/>
      <c r="D278" s="192"/>
      <c r="E278" s="193">
        <f t="shared" si="4"/>
      </c>
      <c r="F278" s="190"/>
    </row>
    <row r="279" spans="1:6" ht="15.75" customHeight="1">
      <c r="A279" s="195">
        <v>2050899</v>
      </c>
      <c r="B279" s="196" t="s">
        <v>206</v>
      </c>
      <c r="C279" s="192"/>
      <c r="D279" s="192"/>
      <c r="E279" s="193">
        <f t="shared" si="4"/>
      </c>
      <c r="F279" s="190"/>
    </row>
    <row r="280" spans="1:6" ht="14.25">
      <c r="A280" s="191">
        <v>20509</v>
      </c>
      <c r="B280" s="194" t="s">
        <v>207</v>
      </c>
      <c r="C280" s="192">
        <f>SUM(C281:C286)</f>
        <v>0</v>
      </c>
      <c r="D280" s="192">
        <f>SUM(D281:D286)</f>
        <v>2000</v>
      </c>
      <c r="E280" s="193">
        <f t="shared" si="4"/>
      </c>
      <c r="F280" s="190"/>
    </row>
    <row r="281" spans="1:6" ht="15.75" customHeight="1">
      <c r="A281" s="195">
        <v>2050901</v>
      </c>
      <c r="B281" s="196" t="s">
        <v>208</v>
      </c>
      <c r="C281" s="192"/>
      <c r="D281" s="192"/>
      <c r="E281" s="193">
        <f t="shared" si="4"/>
      </c>
      <c r="F281" s="190"/>
    </row>
    <row r="282" spans="1:6" ht="15.75" customHeight="1">
      <c r="A282" s="195">
        <v>2050902</v>
      </c>
      <c r="B282" s="196" t="s">
        <v>209</v>
      </c>
      <c r="C282" s="192"/>
      <c r="D282" s="192"/>
      <c r="E282" s="193">
        <f t="shared" si="4"/>
      </c>
      <c r="F282" s="190"/>
    </row>
    <row r="283" spans="1:6" ht="14.25">
      <c r="A283" s="195">
        <v>2050903</v>
      </c>
      <c r="B283" s="196" t="s">
        <v>210</v>
      </c>
      <c r="C283" s="192"/>
      <c r="D283" s="192"/>
      <c r="E283" s="193">
        <f t="shared" si="4"/>
      </c>
      <c r="F283" s="190"/>
    </row>
    <row r="284" spans="1:6" ht="14.25">
      <c r="A284" s="195">
        <v>2050904</v>
      </c>
      <c r="B284" s="196" t="s">
        <v>211</v>
      </c>
      <c r="C284" s="192"/>
      <c r="D284" s="192"/>
      <c r="E284" s="193">
        <f t="shared" si="4"/>
      </c>
      <c r="F284" s="190"/>
    </row>
    <row r="285" spans="1:6" ht="14.25">
      <c r="A285" s="195">
        <v>2050905</v>
      </c>
      <c r="B285" s="196" t="s">
        <v>212</v>
      </c>
      <c r="C285" s="192"/>
      <c r="D285" s="192"/>
      <c r="E285" s="193">
        <f aca="true" t="shared" si="5" ref="E285:E347">IF(C285=0,"",ROUND(D285/C285*100-100,1))</f>
      </c>
      <c r="F285" s="190"/>
    </row>
    <row r="286" spans="1:6" ht="14.25">
      <c r="A286" s="195">
        <v>2050999</v>
      </c>
      <c r="B286" s="196" t="s">
        <v>213</v>
      </c>
      <c r="C286" s="192"/>
      <c r="D286" s="192">
        <v>2000</v>
      </c>
      <c r="E286" s="193">
        <f t="shared" si="5"/>
      </c>
      <c r="F286" s="190"/>
    </row>
    <row r="287" spans="1:6" ht="14.25">
      <c r="A287" s="191">
        <v>20599</v>
      </c>
      <c r="B287" s="191" t="s">
        <v>214</v>
      </c>
      <c r="C287" s="192">
        <f>SUM(C288)</f>
        <v>0</v>
      </c>
      <c r="D287" s="192">
        <f>SUM(D288)</f>
        <v>0</v>
      </c>
      <c r="E287" s="193">
        <f t="shared" si="5"/>
      </c>
      <c r="F287" s="190"/>
    </row>
    <row r="288" spans="1:6" ht="14.25">
      <c r="A288" s="195">
        <v>2059999</v>
      </c>
      <c r="B288" s="196" t="s">
        <v>214</v>
      </c>
      <c r="C288" s="192"/>
      <c r="D288" s="192"/>
      <c r="E288" s="193">
        <f t="shared" si="5"/>
      </c>
      <c r="F288" s="190"/>
    </row>
    <row r="289" spans="1:6" ht="14.25">
      <c r="A289" s="191">
        <v>206</v>
      </c>
      <c r="B289" s="194" t="s">
        <v>215</v>
      </c>
      <c r="C289" s="192">
        <f>SUM(C290,C295,C304,C310,C314,C319,C324,C331,C335,C339,)</f>
        <v>1272</v>
      </c>
      <c r="D289" s="192">
        <f>SUM(D290,D295,D304,D310,D314,D319,D324,D331,D335,D339,)</f>
        <v>1559</v>
      </c>
      <c r="E289" s="193">
        <f t="shared" si="5"/>
        <v>22.6</v>
      </c>
      <c r="F289" s="190"/>
    </row>
    <row r="290" spans="1:6" ht="14.25">
      <c r="A290" s="191">
        <v>20601</v>
      </c>
      <c r="B290" s="194" t="s">
        <v>216</v>
      </c>
      <c r="C290" s="192">
        <f>SUM(C291:C294)</f>
        <v>1272</v>
      </c>
      <c r="D290" s="192">
        <f>SUM(D291:D294)</f>
        <v>1559</v>
      </c>
      <c r="E290" s="193">
        <f t="shared" si="5"/>
        <v>22.6</v>
      </c>
      <c r="F290" s="190"/>
    </row>
    <row r="291" spans="1:6" ht="14.25">
      <c r="A291" s="195">
        <v>2060101</v>
      </c>
      <c r="B291" s="196" t="s">
        <v>37</v>
      </c>
      <c r="C291" s="192">
        <v>1116</v>
      </c>
      <c r="D291" s="192">
        <v>1559</v>
      </c>
      <c r="E291" s="193">
        <f t="shared" si="5"/>
        <v>39.7</v>
      </c>
      <c r="F291" s="190"/>
    </row>
    <row r="292" spans="1:6" ht="14.25">
      <c r="A292" s="195">
        <v>2060102</v>
      </c>
      <c r="B292" s="196" t="s">
        <v>38</v>
      </c>
      <c r="C292" s="192"/>
      <c r="D292" s="192"/>
      <c r="E292" s="193">
        <f t="shared" si="5"/>
      </c>
      <c r="F292" s="190"/>
    </row>
    <row r="293" spans="1:6" ht="14.25">
      <c r="A293" s="195">
        <v>2060103</v>
      </c>
      <c r="B293" s="196" t="s">
        <v>39</v>
      </c>
      <c r="C293" s="192">
        <v>156</v>
      </c>
      <c r="D293" s="192"/>
      <c r="E293" s="193">
        <f t="shared" si="5"/>
        <v>-100</v>
      </c>
      <c r="F293" s="190"/>
    </row>
    <row r="294" spans="1:6" ht="14.25">
      <c r="A294" s="195">
        <v>2060199</v>
      </c>
      <c r="B294" s="196" t="s">
        <v>217</v>
      </c>
      <c r="C294" s="192"/>
      <c r="D294" s="192"/>
      <c r="E294" s="193">
        <f t="shared" si="5"/>
      </c>
      <c r="F294" s="190"/>
    </row>
    <row r="295" spans="1:6" ht="14.25">
      <c r="A295" s="191">
        <v>20602</v>
      </c>
      <c r="B295" s="194" t="s">
        <v>218</v>
      </c>
      <c r="C295" s="192">
        <f>SUM(C296:C303)</f>
        <v>0</v>
      </c>
      <c r="D295" s="192">
        <f>SUM(D296:D303)</f>
        <v>0</v>
      </c>
      <c r="E295" s="193">
        <f t="shared" si="5"/>
      </c>
      <c r="F295" s="190"/>
    </row>
    <row r="296" spans="1:6" ht="14.25">
      <c r="A296" s="195">
        <v>2060201</v>
      </c>
      <c r="B296" s="196" t="s">
        <v>219</v>
      </c>
      <c r="C296" s="192"/>
      <c r="D296" s="192"/>
      <c r="E296" s="193">
        <f t="shared" si="5"/>
      </c>
      <c r="F296" s="190"/>
    </row>
    <row r="297" spans="1:6" ht="14.25">
      <c r="A297" s="195">
        <v>2060202</v>
      </c>
      <c r="B297" s="196" t="s">
        <v>220</v>
      </c>
      <c r="C297" s="192"/>
      <c r="D297" s="192"/>
      <c r="E297" s="193">
        <f t="shared" si="5"/>
      </c>
      <c r="F297" s="190"/>
    </row>
    <row r="298" spans="1:6" ht="14.25">
      <c r="A298" s="195">
        <v>2060203</v>
      </c>
      <c r="B298" s="196" t="s">
        <v>221</v>
      </c>
      <c r="C298" s="192"/>
      <c r="D298" s="192"/>
      <c r="E298" s="193">
        <f t="shared" si="5"/>
      </c>
      <c r="F298" s="190"/>
    </row>
    <row r="299" spans="1:6" ht="14.25">
      <c r="A299" s="195">
        <v>2060204</v>
      </c>
      <c r="B299" s="196" t="s">
        <v>222</v>
      </c>
      <c r="C299" s="192"/>
      <c r="D299" s="192"/>
      <c r="E299" s="193">
        <f t="shared" si="5"/>
      </c>
      <c r="F299" s="190"/>
    </row>
    <row r="300" spans="1:6" ht="14.25">
      <c r="A300" s="195">
        <v>2060205</v>
      </c>
      <c r="B300" s="196" t="s">
        <v>223</v>
      </c>
      <c r="C300" s="192"/>
      <c r="D300" s="192"/>
      <c r="E300" s="193">
        <f t="shared" si="5"/>
      </c>
      <c r="F300" s="190"/>
    </row>
    <row r="301" spans="1:6" ht="14.25">
      <c r="A301" s="195">
        <v>2060206</v>
      </c>
      <c r="B301" s="196" t="s">
        <v>224</v>
      </c>
      <c r="C301" s="192"/>
      <c r="D301" s="192"/>
      <c r="E301" s="193">
        <f t="shared" si="5"/>
      </c>
      <c r="F301" s="190"/>
    </row>
    <row r="302" spans="1:6" ht="15.75" customHeight="1">
      <c r="A302" s="195">
        <v>2060207</v>
      </c>
      <c r="B302" s="196" t="s">
        <v>225</v>
      </c>
      <c r="C302" s="192"/>
      <c r="D302" s="192"/>
      <c r="E302" s="193">
        <f t="shared" si="5"/>
      </c>
      <c r="F302" s="190"/>
    </row>
    <row r="303" spans="1:6" ht="14.25">
      <c r="A303" s="195">
        <v>2060299</v>
      </c>
      <c r="B303" s="196" t="s">
        <v>226</v>
      </c>
      <c r="C303" s="192"/>
      <c r="D303" s="192"/>
      <c r="E303" s="193">
        <f t="shared" si="5"/>
      </c>
      <c r="F303" s="190"/>
    </row>
    <row r="304" spans="1:6" ht="14.25">
      <c r="A304" s="191">
        <v>20603</v>
      </c>
      <c r="B304" s="194" t="s">
        <v>227</v>
      </c>
      <c r="C304" s="192">
        <f>SUM(C305:C309)</f>
        <v>0</v>
      </c>
      <c r="D304" s="192">
        <f>SUM(D305:D309)</f>
        <v>0</v>
      </c>
      <c r="E304" s="193">
        <f t="shared" si="5"/>
      </c>
      <c r="F304" s="190"/>
    </row>
    <row r="305" spans="1:6" ht="14.25">
      <c r="A305" s="195">
        <v>2060301</v>
      </c>
      <c r="B305" s="196" t="s">
        <v>219</v>
      </c>
      <c r="C305" s="192"/>
      <c r="D305" s="192"/>
      <c r="E305" s="193">
        <f t="shared" si="5"/>
      </c>
      <c r="F305" s="190"/>
    </row>
    <row r="306" spans="1:6" ht="14.25">
      <c r="A306" s="195">
        <v>2060302</v>
      </c>
      <c r="B306" s="196" t="s">
        <v>228</v>
      </c>
      <c r="C306" s="192"/>
      <c r="D306" s="192"/>
      <c r="E306" s="193">
        <f t="shared" si="5"/>
      </c>
      <c r="F306" s="190"/>
    </row>
    <row r="307" spans="1:6" ht="14.25">
      <c r="A307" s="195">
        <v>2060303</v>
      </c>
      <c r="B307" s="196" t="s">
        <v>229</v>
      </c>
      <c r="C307" s="192"/>
      <c r="D307" s="192"/>
      <c r="E307" s="193">
        <f t="shared" si="5"/>
      </c>
      <c r="F307" s="190"/>
    </row>
    <row r="308" spans="1:6" ht="14.25">
      <c r="A308" s="195">
        <v>2060304</v>
      </c>
      <c r="B308" s="196" t="s">
        <v>230</v>
      </c>
      <c r="C308" s="192"/>
      <c r="D308" s="192"/>
      <c r="E308" s="193">
        <f t="shared" si="5"/>
      </c>
      <c r="F308" s="190"/>
    </row>
    <row r="309" spans="1:6" ht="14.25">
      <c r="A309" s="195">
        <v>2060399</v>
      </c>
      <c r="B309" s="196" t="s">
        <v>231</v>
      </c>
      <c r="C309" s="192"/>
      <c r="D309" s="192"/>
      <c r="E309" s="193">
        <f t="shared" si="5"/>
      </c>
      <c r="F309" s="190"/>
    </row>
    <row r="310" spans="1:6" ht="14.25">
      <c r="A310" s="191">
        <v>20604</v>
      </c>
      <c r="B310" s="194" t="s">
        <v>232</v>
      </c>
      <c r="C310" s="192">
        <f>SUM(C311:C313)</f>
        <v>0</v>
      </c>
      <c r="D310" s="192">
        <f>SUM(D311:D313)</f>
        <v>0</v>
      </c>
      <c r="E310" s="193">
        <f t="shared" si="5"/>
      </c>
      <c r="F310" s="190"/>
    </row>
    <row r="311" spans="1:6" ht="14.25">
      <c r="A311" s="195">
        <v>2060401</v>
      </c>
      <c r="B311" s="196" t="s">
        <v>219</v>
      </c>
      <c r="C311" s="192"/>
      <c r="D311" s="192"/>
      <c r="E311" s="193">
        <f t="shared" si="5"/>
      </c>
      <c r="F311" s="190"/>
    </row>
    <row r="312" spans="1:6" ht="14.25">
      <c r="A312" s="195">
        <v>2060404</v>
      </c>
      <c r="B312" s="196" t="s">
        <v>233</v>
      </c>
      <c r="C312" s="192"/>
      <c r="D312" s="192"/>
      <c r="E312" s="193">
        <f t="shared" si="5"/>
      </c>
      <c r="F312" s="190"/>
    </row>
    <row r="313" spans="1:6" ht="14.25">
      <c r="A313" s="195">
        <v>2060499</v>
      </c>
      <c r="B313" s="196" t="s">
        <v>234</v>
      </c>
      <c r="C313" s="192"/>
      <c r="D313" s="192"/>
      <c r="E313" s="193">
        <f t="shared" si="5"/>
      </c>
      <c r="F313" s="190"/>
    </row>
    <row r="314" spans="1:6" ht="14.25">
      <c r="A314" s="191">
        <v>20605</v>
      </c>
      <c r="B314" s="194" t="s">
        <v>235</v>
      </c>
      <c r="C314" s="192">
        <f>SUM(C315:C318)</f>
        <v>0</v>
      </c>
      <c r="D314" s="192">
        <f>SUM(D315:D318)</f>
        <v>0</v>
      </c>
      <c r="E314" s="193">
        <f t="shared" si="5"/>
      </c>
      <c r="F314" s="190"/>
    </row>
    <row r="315" spans="1:6" ht="14.25">
      <c r="A315" s="195">
        <v>2060501</v>
      </c>
      <c r="B315" s="196" t="s">
        <v>219</v>
      </c>
      <c r="C315" s="192"/>
      <c r="D315" s="192"/>
      <c r="E315" s="193">
        <f t="shared" si="5"/>
      </c>
      <c r="F315" s="190"/>
    </row>
    <row r="316" spans="1:6" ht="15.75" customHeight="1">
      <c r="A316" s="195">
        <v>2060502</v>
      </c>
      <c r="B316" s="196" t="s">
        <v>236</v>
      </c>
      <c r="C316" s="192"/>
      <c r="D316" s="192"/>
      <c r="E316" s="193">
        <f t="shared" si="5"/>
      </c>
      <c r="F316" s="190"/>
    </row>
    <row r="317" spans="1:6" ht="14.25">
      <c r="A317" s="195">
        <v>2060503</v>
      </c>
      <c r="B317" s="196" t="s">
        <v>237</v>
      </c>
      <c r="C317" s="192"/>
      <c r="D317" s="192"/>
      <c r="E317" s="193">
        <f t="shared" si="5"/>
      </c>
      <c r="F317" s="190"/>
    </row>
    <row r="318" spans="1:6" ht="14.25">
      <c r="A318" s="195">
        <v>2060599</v>
      </c>
      <c r="B318" s="196" t="s">
        <v>238</v>
      </c>
      <c r="C318" s="192"/>
      <c r="D318" s="192"/>
      <c r="E318" s="193">
        <f t="shared" si="5"/>
      </c>
      <c r="F318" s="190"/>
    </row>
    <row r="319" spans="1:6" ht="14.25">
      <c r="A319" s="191">
        <v>20606</v>
      </c>
      <c r="B319" s="194" t="s">
        <v>239</v>
      </c>
      <c r="C319" s="192">
        <f>SUM(C320:C323)</f>
        <v>0</v>
      </c>
      <c r="D319" s="192">
        <f>SUM(D320:D323)</f>
        <v>0</v>
      </c>
      <c r="E319" s="193">
        <f t="shared" si="5"/>
      </c>
      <c r="F319" s="190"/>
    </row>
    <row r="320" spans="1:6" ht="14.25">
      <c r="A320" s="195">
        <v>2060601</v>
      </c>
      <c r="B320" s="196" t="s">
        <v>240</v>
      </c>
      <c r="C320" s="192"/>
      <c r="D320" s="192"/>
      <c r="E320" s="193">
        <f t="shared" si="5"/>
      </c>
      <c r="F320" s="190"/>
    </row>
    <row r="321" spans="1:6" ht="14.25">
      <c r="A321" s="195">
        <v>2060602</v>
      </c>
      <c r="B321" s="196" t="s">
        <v>241</v>
      </c>
      <c r="C321" s="192"/>
      <c r="D321" s="192"/>
      <c r="E321" s="193">
        <f t="shared" si="5"/>
      </c>
      <c r="F321" s="190"/>
    </row>
    <row r="322" spans="1:6" ht="14.25">
      <c r="A322" s="195">
        <v>2060603</v>
      </c>
      <c r="B322" s="196" t="s">
        <v>242</v>
      </c>
      <c r="C322" s="192"/>
      <c r="D322" s="192"/>
      <c r="E322" s="193">
        <f t="shared" si="5"/>
      </c>
      <c r="F322" s="190"/>
    </row>
    <row r="323" spans="1:6" ht="14.25">
      <c r="A323" s="195">
        <v>2060699</v>
      </c>
      <c r="B323" s="196" t="s">
        <v>243</v>
      </c>
      <c r="C323" s="192"/>
      <c r="D323" s="192"/>
      <c r="E323" s="193">
        <f t="shared" si="5"/>
      </c>
      <c r="F323" s="190"/>
    </row>
    <row r="324" spans="1:6" ht="14.25">
      <c r="A324" s="191">
        <v>20607</v>
      </c>
      <c r="B324" s="194" t="s">
        <v>244</v>
      </c>
      <c r="C324" s="192">
        <f>SUM(C325:C330)</f>
        <v>0</v>
      </c>
      <c r="D324" s="192">
        <f>SUM(D325:D330)</f>
        <v>0</v>
      </c>
      <c r="E324" s="193">
        <f t="shared" si="5"/>
      </c>
      <c r="F324" s="190"/>
    </row>
    <row r="325" spans="1:6" ht="14.25">
      <c r="A325" s="195">
        <v>2060701</v>
      </c>
      <c r="B325" s="196" t="s">
        <v>219</v>
      </c>
      <c r="C325" s="192"/>
      <c r="D325" s="192"/>
      <c r="E325" s="193">
        <f t="shared" si="5"/>
      </c>
      <c r="F325" s="190"/>
    </row>
    <row r="326" spans="1:6" ht="14.25">
      <c r="A326" s="195">
        <v>2060702</v>
      </c>
      <c r="B326" s="196" t="s">
        <v>245</v>
      </c>
      <c r="C326" s="192"/>
      <c r="D326" s="192"/>
      <c r="E326" s="193">
        <f t="shared" si="5"/>
      </c>
      <c r="F326" s="190"/>
    </row>
    <row r="327" spans="1:6" ht="14.25">
      <c r="A327" s="195">
        <v>2060703</v>
      </c>
      <c r="B327" s="196" t="s">
        <v>246</v>
      </c>
      <c r="C327" s="192"/>
      <c r="D327" s="192"/>
      <c r="E327" s="193">
        <f t="shared" si="5"/>
      </c>
      <c r="F327" s="190"/>
    </row>
    <row r="328" spans="1:6" ht="14.25">
      <c r="A328" s="195">
        <v>2060704</v>
      </c>
      <c r="B328" s="196" t="s">
        <v>247</v>
      </c>
      <c r="C328" s="192"/>
      <c r="D328" s="192"/>
      <c r="E328" s="193">
        <f t="shared" si="5"/>
      </c>
      <c r="F328" s="190"/>
    </row>
    <row r="329" spans="1:6" ht="14.25">
      <c r="A329" s="195">
        <v>2060705</v>
      </c>
      <c r="B329" s="196" t="s">
        <v>248</v>
      </c>
      <c r="C329" s="192"/>
      <c r="D329" s="192"/>
      <c r="E329" s="193">
        <f t="shared" si="5"/>
      </c>
      <c r="F329" s="190"/>
    </row>
    <row r="330" spans="1:6" ht="15.75" customHeight="1">
      <c r="A330" s="195">
        <v>2060799</v>
      </c>
      <c r="B330" s="196" t="s">
        <v>249</v>
      </c>
      <c r="C330" s="192"/>
      <c r="D330" s="192"/>
      <c r="E330" s="193">
        <f t="shared" si="5"/>
      </c>
      <c r="F330" s="190"/>
    </row>
    <row r="331" spans="1:6" ht="14.25">
      <c r="A331" s="191">
        <v>20608</v>
      </c>
      <c r="B331" s="191" t="s">
        <v>250</v>
      </c>
      <c r="C331" s="192">
        <f>SUM(C332:C334)</f>
        <v>0</v>
      </c>
      <c r="D331" s="192">
        <f>SUM(D332:D334)</f>
        <v>0</v>
      </c>
      <c r="E331" s="193">
        <f t="shared" si="5"/>
      </c>
      <c r="F331" s="190"/>
    </row>
    <row r="332" spans="1:6" ht="14.25">
      <c r="A332" s="195">
        <v>2060801</v>
      </c>
      <c r="B332" s="196" t="s">
        <v>251</v>
      </c>
      <c r="C332" s="192"/>
      <c r="D332" s="192"/>
      <c r="E332" s="193">
        <f t="shared" si="5"/>
      </c>
      <c r="F332" s="190"/>
    </row>
    <row r="333" spans="1:6" ht="14.25">
      <c r="A333" s="195">
        <v>2060802</v>
      </c>
      <c r="B333" s="196" t="s">
        <v>252</v>
      </c>
      <c r="C333" s="192"/>
      <c r="D333" s="192"/>
      <c r="E333" s="193">
        <f t="shared" si="5"/>
      </c>
      <c r="F333" s="190"/>
    </row>
    <row r="334" spans="1:6" ht="15.75" customHeight="1">
      <c r="A334" s="197">
        <v>2060899</v>
      </c>
      <c r="B334" s="196" t="s">
        <v>253</v>
      </c>
      <c r="C334" s="192"/>
      <c r="D334" s="192"/>
      <c r="E334" s="193">
        <f t="shared" si="5"/>
      </c>
      <c r="F334" s="190"/>
    </row>
    <row r="335" spans="1:6" ht="15.75" customHeight="1">
      <c r="A335" s="191">
        <v>20609</v>
      </c>
      <c r="B335" s="191" t="s">
        <v>254</v>
      </c>
      <c r="C335" s="192">
        <f>SUM(C336:C338)</f>
        <v>0</v>
      </c>
      <c r="D335" s="192">
        <f>SUM(D336:D338)</f>
        <v>0</v>
      </c>
      <c r="E335" s="193">
        <f t="shared" si="5"/>
      </c>
      <c r="F335" s="190"/>
    </row>
    <row r="336" spans="1:6" ht="14.25">
      <c r="A336" s="195">
        <v>2060901</v>
      </c>
      <c r="B336" s="196" t="s">
        <v>255</v>
      </c>
      <c r="C336" s="192"/>
      <c r="D336" s="192"/>
      <c r="E336" s="193">
        <f t="shared" si="5"/>
      </c>
      <c r="F336" s="190"/>
    </row>
    <row r="337" spans="1:6" ht="14.25">
      <c r="A337" s="195">
        <v>2060902</v>
      </c>
      <c r="B337" s="196" t="s">
        <v>256</v>
      </c>
      <c r="C337" s="192"/>
      <c r="D337" s="192"/>
      <c r="E337" s="193">
        <f t="shared" si="5"/>
      </c>
      <c r="F337" s="190"/>
    </row>
    <row r="338" spans="1:6" ht="14.25">
      <c r="A338" s="195">
        <v>2060999</v>
      </c>
      <c r="B338" s="196" t="s">
        <v>257</v>
      </c>
      <c r="C338" s="192"/>
      <c r="D338" s="192"/>
      <c r="E338" s="193">
        <f t="shared" si="5"/>
      </c>
      <c r="F338" s="190"/>
    </row>
    <row r="339" spans="1:6" ht="14.25">
      <c r="A339" s="191">
        <v>20699</v>
      </c>
      <c r="B339" s="191" t="s">
        <v>258</v>
      </c>
      <c r="C339" s="192">
        <f>SUM(C340:C342)</f>
        <v>0</v>
      </c>
      <c r="D339" s="192">
        <f>SUM(D340:D342)</f>
        <v>0</v>
      </c>
      <c r="E339" s="193">
        <f t="shared" si="5"/>
      </c>
      <c r="F339" s="190"/>
    </row>
    <row r="340" spans="1:6" ht="14.25">
      <c r="A340" s="195">
        <v>2069901</v>
      </c>
      <c r="B340" s="196" t="s">
        <v>259</v>
      </c>
      <c r="C340" s="192"/>
      <c r="D340" s="192"/>
      <c r="E340" s="193">
        <f t="shared" si="5"/>
      </c>
      <c r="F340" s="190"/>
    </row>
    <row r="341" spans="1:6" ht="14.25">
      <c r="A341" s="195">
        <v>2069903</v>
      </c>
      <c r="B341" s="196" t="s">
        <v>260</v>
      </c>
      <c r="C341" s="192"/>
      <c r="D341" s="192"/>
      <c r="E341" s="193">
        <f t="shared" si="5"/>
      </c>
      <c r="F341" s="190"/>
    </row>
    <row r="342" spans="1:6" ht="14.25">
      <c r="A342" s="195">
        <v>2069999</v>
      </c>
      <c r="B342" s="196" t="s">
        <v>258</v>
      </c>
      <c r="C342" s="192"/>
      <c r="D342" s="192"/>
      <c r="E342" s="193">
        <f t="shared" si="5"/>
      </c>
      <c r="F342" s="190"/>
    </row>
    <row r="343" spans="1:6" ht="14.25">
      <c r="A343" s="191">
        <v>207</v>
      </c>
      <c r="B343" s="191" t="s">
        <v>261</v>
      </c>
      <c r="C343" s="192">
        <f>SUM(C344,C360,C368,C379,C388,C391)</f>
        <v>2910</v>
      </c>
      <c r="D343" s="192">
        <f>SUM(D344,D360,D368,D379,D388,D391)</f>
        <v>5037</v>
      </c>
      <c r="E343" s="193">
        <f t="shared" si="5"/>
        <v>73.1</v>
      </c>
      <c r="F343" s="190"/>
    </row>
    <row r="344" spans="1:6" ht="14.25">
      <c r="A344" s="191">
        <v>20701</v>
      </c>
      <c r="B344" s="191" t="s">
        <v>262</v>
      </c>
      <c r="C344" s="192">
        <f>SUM(C345:C359)</f>
        <v>1944</v>
      </c>
      <c r="D344" s="192">
        <f>SUM(D345:D359)</f>
        <v>3499</v>
      </c>
      <c r="E344" s="193">
        <f t="shared" si="5"/>
        <v>80</v>
      </c>
      <c r="F344" s="190"/>
    </row>
    <row r="345" spans="1:6" ht="14.25">
      <c r="A345" s="195">
        <v>2070101</v>
      </c>
      <c r="B345" s="196" t="s">
        <v>37</v>
      </c>
      <c r="C345" s="192">
        <v>371</v>
      </c>
      <c r="D345" s="192">
        <v>313</v>
      </c>
      <c r="E345" s="193">
        <f t="shared" si="5"/>
        <v>-15.6</v>
      </c>
      <c r="F345" s="190"/>
    </row>
    <row r="346" spans="1:6" ht="14.25">
      <c r="A346" s="195">
        <v>2070102</v>
      </c>
      <c r="B346" s="196" t="s">
        <v>38</v>
      </c>
      <c r="C346" s="192">
        <v>1</v>
      </c>
      <c r="D346" s="192"/>
      <c r="E346" s="193">
        <f t="shared" si="5"/>
        <v>-100</v>
      </c>
      <c r="F346" s="190"/>
    </row>
    <row r="347" spans="1:6" ht="14.25">
      <c r="A347" s="195">
        <v>2070103</v>
      </c>
      <c r="B347" s="196" t="s">
        <v>39</v>
      </c>
      <c r="C347" s="192">
        <v>586</v>
      </c>
      <c r="D347" s="192">
        <v>615</v>
      </c>
      <c r="E347" s="193">
        <f t="shared" si="5"/>
        <v>4.9</v>
      </c>
      <c r="F347" s="190"/>
    </row>
    <row r="348" spans="1:6" ht="14.25">
      <c r="A348" s="195">
        <v>2070104</v>
      </c>
      <c r="B348" s="196" t="s">
        <v>263</v>
      </c>
      <c r="C348" s="192">
        <v>73</v>
      </c>
      <c r="D348" s="192">
        <v>102</v>
      </c>
      <c r="E348" s="193">
        <f aca="true" t="shared" si="6" ref="E348:E413">IF(C348=0,"",ROUND(D348/C348*100-100,1))</f>
        <v>39.7</v>
      </c>
      <c r="F348" s="190"/>
    </row>
    <row r="349" spans="1:6" ht="14.25">
      <c r="A349" s="195">
        <v>2070105</v>
      </c>
      <c r="B349" s="196" t="s">
        <v>264</v>
      </c>
      <c r="C349" s="192"/>
      <c r="D349" s="192"/>
      <c r="E349" s="193">
        <f t="shared" si="6"/>
      </c>
      <c r="F349" s="190"/>
    </row>
    <row r="350" spans="1:6" ht="15.75" customHeight="1">
      <c r="A350" s="195">
        <v>2070106</v>
      </c>
      <c r="B350" s="196" t="s">
        <v>265</v>
      </c>
      <c r="C350" s="192">
        <v>17</v>
      </c>
      <c r="D350" s="192">
        <v>15</v>
      </c>
      <c r="E350" s="193">
        <f t="shared" si="6"/>
        <v>-11.8</v>
      </c>
      <c r="F350" s="190"/>
    </row>
    <row r="351" spans="1:6" ht="14.25">
      <c r="A351" s="195">
        <v>2070107</v>
      </c>
      <c r="B351" s="196" t="s">
        <v>266</v>
      </c>
      <c r="C351" s="192">
        <v>108</v>
      </c>
      <c r="D351" s="192">
        <v>101</v>
      </c>
      <c r="E351" s="193">
        <f t="shared" si="6"/>
        <v>-6.5</v>
      </c>
      <c r="F351" s="190"/>
    </row>
    <row r="352" spans="1:6" ht="14.25">
      <c r="A352" s="195">
        <v>2070108</v>
      </c>
      <c r="B352" s="196" t="s">
        <v>267</v>
      </c>
      <c r="C352" s="192"/>
      <c r="D352" s="192"/>
      <c r="E352" s="193">
        <f t="shared" si="6"/>
      </c>
      <c r="F352" s="190"/>
    </row>
    <row r="353" spans="1:6" ht="14.25">
      <c r="A353" s="195">
        <v>2070109</v>
      </c>
      <c r="B353" s="196" t="s">
        <v>268</v>
      </c>
      <c r="C353" s="192">
        <v>144</v>
      </c>
      <c r="D353" s="192">
        <v>460</v>
      </c>
      <c r="E353" s="193">
        <f t="shared" si="6"/>
        <v>219.4</v>
      </c>
      <c r="F353" s="190"/>
    </row>
    <row r="354" spans="1:6" ht="14.25">
      <c r="A354" s="195">
        <v>2070110</v>
      </c>
      <c r="B354" s="196" t="s">
        <v>269</v>
      </c>
      <c r="C354" s="192"/>
      <c r="D354" s="192"/>
      <c r="E354" s="193">
        <f t="shared" si="6"/>
      </c>
      <c r="F354" s="190"/>
    </row>
    <row r="355" spans="1:6" ht="14.25">
      <c r="A355" s="195">
        <v>2070111</v>
      </c>
      <c r="B355" s="196" t="s">
        <v>270</v>
      </c>
      <c r="C355" s="192">
        <v>69</v>
      </c>
      <c r="D355" s="192">
        <v>36</v>
      </c>
      <c r="E355" s="193">
        <f t="shared" si="6"/>
        <v>-47.8</v>
      </c>
      <c r="F355" s="190"/>
    </row>
    <row r="356" spans="1:6" ht="14.25">
      <c r="A356" s="195">
        <v>2070112</v>
      </c>
      <c r="B356" s="196" t="s">
        <v>271</v>
      </c>
      <c r="C356" s="192">
        <v>145</v>
      </c>
      <c r="D356" s="192">
        <v>170</v>
      </c>
      <c r="E356" s="193">
        <f t="shared" si="6"/>
        <v>17.2</v>
      </c>
      <c r="F356" s="190"/>
    </row>
    <row r="357" spans="1:6" ht="14.25">
      <c r="A357" s="195">
        <v>2070113</v>
      </c>
      <c r="B357" s="196" t="s">
        <v>272</v>
      </c>
      <c r="C357" s="192"/>
      <c r="D357" s="192"/>
      <c r="E357" s="193">
        <f t="shared" si="6"/>
      </c>
      <c r="F357" s="190"/>
    </row>
    <row r="358" spans="1:6" ht="14.25">
      <c r="A358" s="195">
        <v>2070114</v>
      </c>
      <c r="B358" s="196" t="s">
        <v>273</v>
      </c>
      <c r="C358" s="192"/>
      <c r="D358" s="192"/>
      <c r="E358" s="193">
        <f t="shared" si="6"/>
      </c>
      <c r="F358" s="190"/>
    </row>
    <row r="359" spans="1:6" ht="14.25">
      <c r="A359" s="195">
        <v>2070199</v>
      </c>
      <c r="B359" s="196" t="s">
        <v>274</v>
      </c>
      <c r="C359" s="192">
        <v>430</v>
      </c>
      <c r="D359" s="192">
        <v>1687</v>
      </c>
      <c r="E359" s="193">
        <f t="shared" si="6"/>
        <v>292.3</v>
      </c>
      <c r="F359" s="190"/>
    </row>
    <row r="360" spans="1:6" ht="15.75" customHeight="1">
      <c r="A360" s="191">
        <v>20702</v>
      </c>
      <c r="B360" s="191" t="s">
        <v>275</v>
      </c>
      <c r="C360" s="192">
        <f>SUM(C361:C367)</f>
        <v>429</v>
      </c>
      <c r="D360" s="192">
        <f>SUM(D361:D367)</f>
        <v>445</v>
      </c>
      <c r="E360" s="193">
        <f t="shared" si="6"/>
        <v>3.7</v>
      </c>
      <c r="F360" s="190"/>
    </row>
    <row r="361" spans="1:6" ht="14.25">
      <c r="A361" s="195">
        <v>2070201</v>
      </c>
      <c r="B361" s="196" t="s">
        <v>37</v>
      </c>
      <c r="C361" s="192"/>
      <c r="D361" s="192"/>
      <c r="E361" s="193">
        <f t="shared" si="6"/>
      </c>
      <c r="F361" s="190"/>
    </row>
    <row r="362" spans="1:6" ht="14.25">
      <c r="A362" s="195">
        <v>2070202</v>
      </c>
      <c r="B362" s="196" t="s">
        <v>38</v>
      </c>
      <c r="C362" s="192"/>
      <c r="D362" s="192"/>
      <c r="E362" s="193">
        <f t="shared" si="6"/>
      </c>
      <c r="F362" s="190"/>
    </row>
    <row r="363" spans="1:6" ht="14.25">
      <c r="A363" s="195">
        <v>2070203</v>
      </c>
      <c r="B363" s="196" t="s">
        <v>39</v>
      </c>
      <c r="C363" s="192"/>
      <c r="D363" s="192">
        <v>13</v>
      </c>
      <c r="E363" s="193">
        <f t="shared" si="6"/>
      </c>
      <c r="F363" s="190"/>
    </row>
    <row r="364" spans="1:6" ht="14.25">
      <c r="A364" s="195">
        <v>2070204</v>
      </c>
      <c r="B364" s="196" t="s">
        <v>276</v>
      </c>
      <c r="C364" s="192">
        <v>429</v>
      </c>
      <c r="D364" s="192">
        <v>432</v>
      </c>
      <c r="E364" s="193">
        <f t="shared" si="6"/>
        <v>0.7</v>
      </c>
      <c r="F364" s="190"/>
    </row>
    <row r="365" spans="1:6" ht="14.25">
      <c r="A365" s="195">
        <v>2070205</v>
      </c>
      <c r="B365" s="196" t="s">
        <v>277</v>
      </c>
      <c r="C365" s="192"/>
      <c r="D365" s="192"/>
      <c r="E365" s="193">
        <f t="shared" si="6"/>
      </c>
      <c r="F365" s="190"/>
    </row>
    <row r="366" spans="1:6" ht="14.25">
      <c r="A366" s="195">
        <v>2070206</v>
      </c>
      <c r="B366" s="196" t="s">
        <v>278</v>
      </c>
      <c r="C366" s="192"/>
      <c r="D366" s="192"/>
      <c r="E366" s="193">
        <f t="shared" si="6"/>
      </c>
      <c r="F366" s="190"/>
    </row>
    <row r="367" spans="1:6" ht="14.25">
      <c r="A367" s="195">
        <v>2070299</v>
      </c>
      <c r="B367" s="196" t="s">
        <v>279</v>
      </c>
      <c r="C367" s="192"/>
      <c r="D367" s="192"/>
      <c r="E367" s="193">
        <f t="shared" si="6"/>
      </c>
      <c r="F367" s="190"/>
    </row>
    <row r="368" spans="1:6" ht="14.25">
      <c r="A368" s="191">
        <v>20703</v>
      </c>
      <c r="B368" s="191" t="s">
        <v>280</v>
      </c>
      <c r="C368" s="192">
        <f>SUM(C369:C378)</f>
        <v>48</v>
      </c>
      <c r="D368" s="192">
        <f>SUM(D369:D378)</f>
        <v>88</v>
      </c>
      <c r="E368" s="193">
        <f t="shared" si="6"/>
        <v>83.3</v>
      </c>
      <c r="F368" s="190"/>
    </row>
    <row r="369" spans="1:6" ht="14.25">
      <c r="A369" s="195">
        <v>2070301</v>
      </c>
      <c r="B369" s="196" t="s">
        <v>37</v>
      </c>
      <c r="C369" s="192"/>
      <c r="D369" s="192"/>
      <c r="E369" s="193">
        <f t="shared" si="6"/>
      </c>
      <c r="F369" s="190"/>
    </row>
    <row r="370" spans="1:6" ht="14.25">
      <c r="A370" s="195">
        <v>2070302</v>
      </c>
      <c r="B370" s="196" t="s">
        <v>38</v>
      </c>
      <c r="C370" s="192"/>
      <c r="D370" s="192"/>
      <c r="E370" s="193">
        <f t="shared" si="6"/>
      </c>
      <c r="F370" s="190"/>
    </row>
    <row r="371" spans="1:6" ht="15.75" customHeight="1">
      <c r="A371" s="195">
        <v>2070303</v>
      </c>
      <c r="B371" s="196" t="s">
        <v>39</v>
      </c>
      <c r="C371" s="192"/>
      <c r="D371" s="192"/>
      <c r="E371" s="193">
        <f t="shared" si="6"/>
      </c>
      <c r="F371" s="190"/>
    </row>
    <row r="372" spans="1:6" ht="14.25">
      <c r="A372" s="195">
        <v>2070304</v>
      </c>
      <c r="B372" s="196" t="s">
        <v>281</v>
      </c>
      <c r="C372" s="192"/>
      <c r="D372" s="192"/>
      <c r="E372" s="193">
        <f t="shared" si="6"/>
      </c>
      <c r="F372" s="190"/>
    </row>
    <row r="373" spans="1:6" ht="14.25">
      <c r="A373" s="195">
        <v>2070305</v>
      </c>
      <c r="B373" s="196" t="s">
        <v>282</v>
      </c>
      <c r="C373" s="192"/>
      <c r="D373" s="192"/>
      <c r="E373" s="193">
        <f t="shared" si="6"/>
      </c>
      <c r="F373" s="190"/>
    </row>
    <row r="374" spans="1:6" ht="14.25">
      <c r="A374" s="195">
        <v>2070306</v>
      </c>
      <c r="B374" s="196" t="s">
        <v>283</v>
      </c>
      <c r="C374" s="192"/>
      <c r="D374" s="192"/>
      <c r="E374" s="193">
        <f t="shared" si="6"/>
      </c>
      <c r="F374" s="190"/>
    </row>
    <row r="375" spans="1:6" ht="14.25">
      <c r="A375" s="195">
        <v>2070307</v>
      </c>
      <c r="B375" s="196" t="s">
        <v>284</v>
      </c>
      <c r="C375" s="192"/>
      <c r="D375" s="192"/>
      <c r="E375" s="193">
        <f t="shared" si="6"/>
      </c>
      <c r="F375" s="190"/>
    </row>
    <row r="376" spans="1:6" ht="14.25">
      <c r="A376" s="195">
        <v>2070308</v>
      </c>
      <c r="B376" s="196" t="s">
        <v>285</v>
      </c>
      <c r="C376" s="192">
        <v>48</v>
      </c>
      <c r="D376" s="192">
        <v>48</v>
      </c>
      <c r="E376" s="193">
        <f t="shared" si="6"/>
        <v>0</v>
      </c>
      <c r="F376" s="190"/>
    </row>
    <row r="377" spans="1:6" ht="14.25">
      <c r="A377" s="195">
        <v>2070309</v>
      </c>
      <c r="B377" s="196" t="s">
        <v>286</v>
      </c>
      <c r="C377" s="192"/>
      <c r="D377" s="192"/>
      <c r="E377" s="193">
        <f t="shared" si="6"/>
      </c>
      <c r="F377" s="190"/>
    </row>
    <row r="378" spans="1:6" ht="14.25">
      <c r="A378" s="195">
        <v>2070399</v>
      </c>
      <c r="B378" s="196" t="s">
        <v>287</v>
      </c>
      <c r="C378" s="192"/>
      <c r="D378" s="192">
        <v>40</v>
      </c>
      <c r="E378" s="193">
        <f t="shared" si="6"/>
      </c>
      <c r="F378" s="190"/>
    </row>
    <row r="379" spans="1:6" ht="14.25">
      <c r="A379" s="191">
        <v>20706</v>
      </c>
      <c r="B379" s="191" t="s">
        <v>288</v>
      </c>
      <c r="C379" s="192">
        <f>SUM(C380:C387)</f>
        <v>74</v>
      </c>
      <c r="D379" s="192">
        <f>SUM(D380:D387)</f>
        <v>50</v>
      </c>
      <c r="E379" s="193">
        <f t="shared" si="6"/>
        <v>-32.4</v>
      </c>
      <c r="F379" s="190"/>
    </row>
    <row r="380" spans="1:6" ht="14.25">
      <c r="A380" s="195">
        <v>2070601</v>
      </c>
      <c r="B380" s="196" t="s">
        <v>37</v>
      </c>
      <c r="C380" s="192"/>
      <c r="D380" s="192"/>
      <c r="E380" s="193">
        <f t="shared" si="6"/>
      </c>
      <c r="F380" s="190"/>
    </row>
    <row r="381" spans="1:6" ht="14.25">
      <c r="A381" s="195">
        <v>2070602</v>
      </c>
      <c r="B381" s="196" t="s">
        <v>38</v>
      </c>
      <c r="C381" s="192"/>
      <c r="D381" s="192"/>
      <c r="E381" s="193">
        <f t="shared" si="6"/>
      </c>
      <c r="F381" s="190"/>
    </row>
    <row r="382" spans="1:6" ht="15.75" customHeight="1">
      <c r="A382" s="195">
        <v>2070603</v>
      </c>
      <c r="B382" s="196" t="s">
        <v>39</v>
      </c>
      <c r="C382" s="192"/>
      <c r="D382" s="192"/>
      <c r="E382" s="193">
        <f t="shared" si="6"/>
      </c>
      <c r="F382" s="190"/>
    </row>
    <row r="383" spans="1:6" ht="14.25">
      <c r="A383" s="195">
        <v>2070604</v>
      </c>
      <c r="B383" s="196" t="s">
        <v>289</v>
      </c>
      <c r="C383" s="192"/>
      <c r="D383" s="192"/>
      <c r="E383" s="193">
        <f t="shared" si="6"/>
      </c>
      <c r="F383" s="190"/>
    </row>
    <row r="384" spans="1:6" ht="14.25">
      <c r="A384" s="195">
        <v>2070605</v>
      </c>
      <c r="B384" s="196" t="s">
        <v>290</v>
      </c>
      <c r="C384" s="192"/>
      <c r="D384" s="192"/>
      <c r="E384" s="193">
        <f t="shared" si="6"/>
      </c>
      <c r="F384" s="190"/>
    </row>
    <row r="385" spans="1:6" ht="14.25">
      <c r="A385" s="195">
        <v>2070606</v>
      </c>
      <c r="B385" s="196" t="s">
        <v>291</v>
      </c>
      <c r="C385" s="192"/>
      <c r="D385" s="192"/>
      <c r="E385" s="193">
        <f t="shared" si="6"/>
      </c>
      <c r="F385" s="190"/>
    </row>
    <row r="386" spans="1:6" ht="15.75" customHeight="1">
      <c r="A386" s="195">
        <v>2070607</v>
      </c>
      <c r="B386" s="196" t="s">
        <v>292</v>
      </c>
      <c r="C386" s="192">
        <v>16</v>
      </c>
      <c r="D386" s="192"/>
      <c r="E386" s="193">
        <f t="shared" si="6"/>
        <v>-100</v>
      </c>
      <c r="F386" s="190"/>
    </row>
    <row r="387" spans="1:6" ht="15.75" customHeight="1">
      <c r="A387" s="195">
        <v>2070699</v>
      </c>
      <c r="B387" s="196" t="s">
        <v>293</v>
      </c>
      <c r="C387" s="192">
        <v>58</v>
      </c>
      <c r="D387" s="192">
        <v>50</v>
      </c>
      <c r="E387" s="193">
        <f t="shared" si="6"/>
        <v>-13.8</v>
      </c>
      <c r="F387" s="190"/>
    </row>
    <row r="388" spans="1:6" ht="14.25">
      <c r="A388" s="191">
        <v>20708</v>
      </c>
      <c r="B388" s="191" t="s">
        <v>294</v>
      </c>
      <c r="C388" s="192">
        <f>SUM(C389:C390)</f>
        <v>415</v>
      </c>
      <c r="D388" s="192">
        <f>SUM(D389:D390)</f>
        <v>955</v>
      </c>
      <c r="E388" s="193">
        <f t="shared" si="6"/>
        <v>130.1</v>
      </c>
      <c r="F388" s="190"/>
    </row>
    <row r="389" spans="1:6" ht="14.25">
      <c r="A389" s="195">
        <v>2070803</v>
      </c>
      <c r="B389" s="196" t="s">
        <v>39</v>
      </c>
      <c r="C389" s="192">
        <v>365</v>
      </c>
      <c r="D389" s="192">
        <v>733</v>
      </c>
      <c r="E389" s="193">
        <f t="shared" si="6"/>
        <v>100.8</v>
      </c>
      <c r="F389" s="190"/>
    </row>
    <row r="390" spans="1:6" ht="14.25">
      <c r="A390" s="195">
        <v>2070899</v>
      </c>
      <c r="B390" s="196" t="s">
        <v>295</v>
      </c>
      <c r="C390" s="192">
        <v>50</v>
      </c>
      <c r="D390" s="192">
        <v>222</v>
      </c>
      <c r="E390" s="193">
        <f t="shared" si="6"/>
        <v>344</v>
      </c>
      <c r="F390" s="190"/>
    </row>
    <row r="391" spans="1:6" ht="14.25">
      <c r="A391" s="191">
        <v>20799</v>
      </c>
      <c r="B391" s="191" t="s">
        <v>296</v>
      </c>
      <c r="C391" s="192">
        <f>SUM(C392:C394)</f>
        <v>0</v>
      </c>
      <c r="D391" s="192">
        <f>SUM(D392:D394)</f>
        <v>0</v>
      </c>
      <c r="E391" s="193">
        <f t="shared" si="6"/>
      </c>
      <c r="F391" s="190"/>
    </row>
    <row r="392" spans="1:6" ht="14.25">
      <c r="A392" s="195">
        <v>2079902</v>
      </c>
      <c r="B392" s="196" t="s">
        <v>297</v>
      </c>
      <c r="C392" s="192"/>
      <c r="D392" s="192"/>
      <c r="E392" s="193">
        <f t="shared" si="6"/>
      </c>
      <c r="F392" s="190"/>
    </row>
    <row r="393" spans="1:6" ht="14.25">
      <c r="A393" s="195">
        <v>2079903</v>
      </c>
      <c r="B393" s="196" t="s">
        <v>298</v>
      </c>
      <c r="C393" s="192"/>
      <c r="D393" s="192"/>
      <c r="E393" s="193">
        <f t="shared" si="6"/>
      </c>
      <c r="F393" s="190"/>
    </row>
    <row r="394" spans="1:6" ht="14.25">
      <c r="A394" s="195">
        <v>2079999</v>
      </c>
      <c r="B394" s="196" t="s">
        <v>296</v>
      </c>
      <c r="C394" s="192"/>
      <c r="D394" s="192"/>
      <c r="E394" s="193">
        <f t="shared" si="6"/>
      </c>
      <c r="F394" s="190"/>
    </row>
    <row r="395" spans="1:6" ht="14.25">
      <c r="A395" s="191">
        <v>208</v>
      </c>
      <c r="B395" s="191" t="s">
        <v>299</v>
      </c>
      <c r="C395" s="192">
        <f>SUM(C396,C410,C419,C427,C431,C441,C449,C456,C464,C473,C478,C481,C484,C487,C490,C493,C495,C502)</f>
        <v>98314</v>
      </c>
      <c r="D395" s="192">
        <f>SUM(D396,D410,D419,D427,D431,D441,D449,D456,D464,D473,D478,D481,D484,D487,D490,D493,D495,D502)</f>
        <v>104165</v>
      </c>
      <c r="E395" s="193">
        <f t="shared" si="6"/>
        <v>6</v>
      </c>
      <c r="F395" s="190"/>
    </row>
    <row r="396" spans="1:6" ht="14.25">
      <c r="A396" s="191">
        <v>20801</v>
      </c>
      <c r="B396" s="191" t="s">
        <v>300</v>
      </c>
      <c r="C396" s="192">
        <f>SUM(C397:C409)</f>
        <v>1039</v>
      </c>
      <c r="D396" s="192">
        <f>SUM(D397:D409)</f>
        <v>1090</v>
      </c>
      <c r="E396" s="193">
        <f t="shared" si="6"/>
        <v>4.9</v>
      </c>
      <c r="F396" s="190"/>
    </row>
    <row r="397" spans="1:6" ht="14.25">
      <c r="A397" s="195">
        <v>2080101</v>
      </c>
      <c r="B397" s="196" t="s">
        <v>37</v>
      </c>
      <c r="C397" s="192"/>
      <c r="D397" s="192"/>
      <c r="E397" s="193">
        <f t="shared" si="6"/>
      </c>
      <c r="F397" s="190"/>
    </row>
    <row r="398" spans="1:6" ht="14.25">
      <c r="A398" s="195">
        <v>2080102</v>
      </c>
      <c r="B398" s="196" t="s">
        <v>38</v>
      </c>
      <c r="C398" s="192"/>
      <c r="D398" s="192"/>
      <c r="E398" s="193">
        <f t="shared" si="6"/>
      </c>
      <c r="F398" s="190"/>
    </row>
    <row r="399" spans="1:6" ht="14.25">
      <c r="A399" s="195">
        <v>2080103</v>
      </c>
      <c r="B399" s="196" t="s">
        <v>39</v>
      </c>
      <c r="C399" s="192"/>
      <c r="D399" s="192"/>
      <c r="E399" s="193">
        <f t="shared" si="6"/>
      </c>
      <c r="F399" s="190"/>
    </row>
    <row r="400" spans="1:6" ht="14.25">
      <c r="A400" s="195">
        <v>2080104</v>
      </c>
      <c r="B400" s="196" t="s">
        <v>301</v>
      </c>
      <c r="C400" s="192"/>
      <c r="D400" s="192"/>
      <c r="E400" s="193">
        <f t="shared" si="6"/>
      </c>
      <c r="F400" s="190"/>
    </row>
    <row r="401" spans="1:6" ht="15.75" customHeight="1">
      <c r="A401" s="195">
        <v>2080105</v>
      </c>
      <c r="B401" s="196" t="s">
        <v>302</v>
      </c>
      <c r="C401" s="192">
        <v>46</v>
      </c>
      <c r="D401" s="192">
        <v>62</v>
      </c>
      <c r="E401" s="193">
        <f t="shared" si="6"/>
        <v>34.8</v>
      </c>
      <c r="F401" s="190"/>
    </row>
    <row r="402" spans="1:6" ht="14.25">
      <c r="A402" s="195">
        <v>2080106</v>
      </c>
      <c r="B402" s="196" t="s">
        <v>303</v>
      </c>
      <c r="C402" s="192"/>
      <c r="D402" s="192"/>
      <c r="E402" s="193">
        <f t="shared" si="6"/>
      </c>
      <c r="F402" s="190"/>
    </row>
    <row r="403" spans="1:6" ht="14.25">
      <c r="A403" s="195">
        <v>2080107</v>
      </c>
      <c r="B403" s="196" t="s">
        <v>304</v>
      </c>
      <c r="C403" s="192">
        <v>619</v>
      </c>
      <c r="D403" s="192">
        <v>611</v>
      </c>
      <c r="E403" s="193">
        <f t="shared" si="6"/>
        <v>-1.3</v>
      </c>
      <c r="F403" s="190"/>
    </row>
    <row r="404" spans="1:6" ht="14.25">
      <c r="A404" s="195">
        <v>2080108</v>
      </c>
      <c r="B404" s="196" t="s">
        <v>78</v>
      </c>
      <c r="C404" s="192"/>
      <c r="D404" s="192"/>
      <c r="E404" s="193">
        <f t="shared" si="6"/>
      </c>
      <c r="F404" s="190"/>
    </row>
    <row r="405" spans="1:6" ht="14.25">
      <c r="A405" s="195">
        <v>2080109</v>
      </c>
      <c r="B405" s="196" t="s">
        <v>305</v>
      </c>
      <c r="C405" s="192"/>
      <c r="D405" s="192"/>
      <c r="E405" s="193">
        <f t="shared" si="6"/>
      </c>
      <c r="F405" s="190"/>
    </row>
    <row r="406" spans="1:6" ht="14.25">
      <c r="A406" s="195">
        <v>2080110</v>
      </c>
      <c r="B406" s="196" t="s">
        <v>306</v>
      </c>
      <c r="C406" s="192"/>
      <c r="D406" s="192"/>
      <c r="E406" s="193">
        <f t="shared" si="6"/>
      </c>
      <c r="F406" s="190"/>
    </row>
    <row r="407" spans="1:6" ht="14.25">
      <c r="A407" s="195">
        <v>2080111</v>
      </c>
      <c r="B407" s="196" t="s">
        <v>307</v>
      </c>
      <c r="C407" s="192">
        <v>260</v>
      </c>
      <c r="D407" s="192">
        <v>292</v>
      </c>
      <c r="E407" s="193">
        <f t="shared" si="6"/>
        <v>12.3</v>
      </c>
      <c r="F407" s="190"/>
    </row>
    <row r="408" spans="1:6" ht="14.25">
      <c r="A408" s="195">
        <v>2080112</v>
      </c>
      <c r="B408" s="196" t="s">
        <v>308</v>
      </c>
      <c r="C408" s="192"/>
      <c r="D408" s="192"/>
      <c r="E408" s="193">
        <f t="shared" si="6"/>
      </c>
      <c r="F408" s="190"/>
    </row>
    <row r="409" spans="1:6" ht="14.25">
      <c r="A409" s="195">
        <v>2080199</v>
      </c>
      <c r="B409" s="196" t="s">
        <v>309</v>
      </c>
      <c r="C409" s="192">
        <v>114</v>
      </c>
      <c r="D409" s="192">
        <v>125</v>
      </c>
      <c r="E409" s="193">
        <f t="shared" si="6"/>
        <v>9.6</v>
      </c>
      <c r="F409" s="190"/>
    </row>
    <row r="410" spans="1:6" ht="14.25">
      <c r="A410" s="191">
        <v>20802</v>
      </c>
      <c r="B410" s="191" t="s">
        <v>310</v>
      </c>
      <c r="C410" s="192">
        <f>SUM(C411:C418)</f>
        <v>1272</v>
      </c>
      <c r="D410" s="192">
        <f>SUM(D411:D418)</f>
        <v>3452</v>
      </c>
      <c r="E410" s="193">
        <f t="shared" si="6"/>
        <v>171.4</v>
      </c>
      <c r="F410" s="190"/>
    </row>
    <row r="411" spans="1:6" ht="14.25">
      <c r="A411" s="195">
        <v>2080201</v>
      </c>
      <c r="B411" s="196" t="s">
        <v>37</v>
      </c>
      <c r="C411" s="192">
        <v>207</v>
      </c>
      <c r="D411" s="192">
        <v>189</v>
      </c>
      <c r="E411" s="193">
        <f t="shared" si="6"/>
        <v>-8.7</v>
      </c>
      <c r="F411" s="190"/>
    </row>
    <row r="412" spans="1:6" ht="15.75" customHeight="1">
      <c r="A412" s="195">
        <v>2080202</v>
      </c>
      <c r="B412" s="196" t="s">
        <v>38</v>
      </c>
      <c r="C412" s="192"/>
      <c r="D412" s="192">
        <v>24</v>
      </c>
      <c r="E412" s="193">
        <f t="shared" si="6"/>
      </c>
      <c r="F412" s="190"/>
    </row>
    <row r="413" spans="1:6" ht="14.25">
      <c r="A413" s="195">
        <v>2080203</v>
      </c>
      <c r="B413" s="196" t="s">
        <v>39</v>
      </c>
      <c r="C413" s="192"/>
      <c r="D413" s="192">
        <v>1020</v>
      </c>
      <c r="E413" s="193">
        <f t="shared" si="6"/>
      </c>
      <c r="F413" s="190"/>
    </row>
    <row r="414" spans="1:6" ht="14.25">
      <c r="A414" s="195">
        <v>2080204</v>
      </c>
      <c r="B414" s="196" t="s">
        <v>311</v>
      </c>
      <c r="C414" s="192">
        <v>97</v>
      </c>
      <c r="D414" s="192"/>
      <c r="E414" s="193">
        <f aca="true" t="shared" si="7" ref="E414:E467">IF(C414=0,"",ROUND(D414/C414*100-100,1))</f>
        <v>-100</v>
      </c>
      <c r="F414" s="190"/>
    </row>
    <row r="415" spans="1:6" ht="14.25">
      <c r="A415" s="195">
        <v>2080206</v>
      </c>
      <c r="B415" s="196" t="s">
        <v>312</v>
      </c>
      <c r="C415" s="192">
        <v>5</v>
      </c>
      <c r="D415" s="192">
        <v>5</v>
      </c>
      <c r="E415" s="193">
        <f t="shared" si="7"/>
        <v>0</v>
      </c>
      <c r="F415" s="190"/>
    </row>
    <row r="416" spans="1:6" ht="14.25">
      <c r="A416" s="195">
        <v>2080207</v>
      </c>
      <c r="B416" s="196" t="s">
        <v>313</v>
      </c>
      <c r="C416" s="192">
        <v>10</v>
      </c>
      <c r="D416" s="192">
        <v>10</v>
      </c>
      <c r="E416" s="193">
        <f t="shared" si="7"/>
        <v>0</v>
      </c>
      <c r="F416" s="190"/>
    </row>
    <row r="417" spans="1:6" ht="14.25">
      <c r="A417" s="195">
        <v>2080208</v>
      </c>
      <c r="B417" s="196" t="s">
        <v>314</v>
      </c>
      <c r="C417" s="192"/>
      <c r="D417" s="192"/>
      <c r="E417" s="193">
        <f t="shared" si="7"/>
      </c>
      <c r="F417" s="190"/>
    </row>
    <row r="418" spans="1:6" ht="15.75" customHeight="1">
      <c r="A418" s="195">
        <v>2080299</v>
      </c>
      <c r="B418" s="196" t="s">
        <v>315</v>
      </c>
      <c r="C418" s="192">
        <v>953</v>
      </c>
      <c r="D418" s="192">
        <v>2204</v>
      </c>
      <c r="E418" s="193">
        <f t="shared" si="7"/>
        <v>131.3</v>
      </c>
      <c r="F418" s="190"/>
    </row>
    <row r="419" spans="1:6" ht="14.25">
      <c r="A419" s="191">
        <v>20805</v>
      </c>
      <c r="B419" s="191" t="s">
        <v>316</v>
      </c>
      <c r="C419" s="192">
        <f>SUM(C420:C426)</f>
        <v>40434</v>
      </c>
      <c r="D419" s="192">
        <f>SUM(D420:D426)</f>
        <v>39356</v>
      </c>
      <c r="E419" s="193">
        <f t="shared" si="7"/>
        <v>-2.7</v>
      </c>
      <c r="F419" s="190"/>
    </row>
    <row r="420" spans="1:6" ht="14.25">
      <c r="A420" s="195">
        <v>2080501</v>
      </c>
      <c r="B420" s="196" t="s">
        <v>317</v>
      </c>
      <c r="C420" s="192">
        <v>1404</v>
      </c>
      <c r="D420" s="192">
        <v>1800</v>
      </c>
      <c r="E420" s="193">
        <f t="shared" si="7"/>
        <v>28.2</v>
      </c>
      <c r="F420" s="190"/>
    </row>
    <row r="421" spans="1:6" ht="14.25">
      <c r="A421" s="195">
        <v>2080502</v>
      </c>
      <c r="B421" s="196" t="s">
        <v>318</v>
      </c>
      <c r="C421" s="192">
        <v>3592</v>
      </c>
      <c r="D421" s="192">
        <v>4240</v>
      </c>
      <c r="E421" s="193">
        <f t="shared" si="7"/>
        <v>18</v>
      </c>
      <c r="F421" s="190"/>
    </row>
    <row r="422" spans="1:6" ht="15.75" customHeight="1">
      <c r="A422" s="195">
        <v>2080503</v>
      </c>
      <c r="B422" s="196" t="s">
        <v>319</v>
      </c>
      <c r="C422" s="192">
        <v>285</v>
      </c>
      <c r="D422" s="192">
        <v>180</v>
      </c>
      <c r="E422" s="193">
        <f t="shared" si="7"/>
        <v>-36.8</v>
      </c>
      <c r="F422" s="190"/>
    </row>
    <row r="423" spans="1:6" ht="14.25">
      <c r="A423" s="195">
        <v>2080505</v>
      </c>
      <c r="B423" s="196" t="s">
        <v>320</v>
      </c>
      <c r="C423" s="192">
        <v>21574</v>
      </c>
      <c r="D423" s="192">
        <v>33117</v>
      </c>
      <c r="E423" s="193">
        <f t="shared" si="7"/>
        <v>53.5</v>
      </c>
      <c r="F423" s="190"/>
    </row>
    <row r="424" spans="1:6" ht="14.25">
      <c r="A424" s="195">
        <v>2080506</v>
      </c>
      <c r="B424" s="196" t="s">
        <v>321</v>
      </c>
      <c r="C424" s="192"/>
      <c r="D424" s="192">
        <v>19</v>
      </c>
      <c r="E424" s="193">
        <f t="shared" si="7"/>
      </c>
      <c r="F424" s="190"/>
    </row>
    <row r="425" spans="1:6" ht="14.25">
      <c r="A425" s="195">
        <v>2080507</v>
      </c>
      <c r="B425" s="196" t="s">
        <v>322</v>
      </c>
      <c r="C425" s="192">
        <v>13575</v>
      </c>
      <c r="D425" s="192"/>
      <c r="E425" s="193">
        <f t="shared" si="7"/>
        <v>-100</v>
      </c>
      <c r="F425" s="190"/>
    </row>
    <row r="426" spans="1:6" ht="14.25">
      <c r="A426" s="195">
        <v>2080599</v>
      </c>
      <c r="B426" s="196" t="s">
        <v>323</v>
      </c>
      <c r="C426" s="192">
        <v>4</v>
      </c>
      <c r="D426" s="192"/>
      <c r="E426" s="193">
        <f t="shared" si="7"/>
        <v>-100</v>
      </c>
      <c r="F426" s="190"/>
    </row>
    <row r="427" spans="1:6" ht="14.25">
      <c r="A427" s="191">
        <v>20806</v>
      </c>
      <c r="B427" s="191" t="s">
        <v>324</v>
      </c>
      <c r="C427" s="192">
        <f>SUM(C428:C430)</f>
        <v>0</v>
      </c>
      <c r="D427" s="192">
        <f>SUM(D428:D430)</f>
        <v>0</v>
      </c>
      <c r="E427" s="193">
        <f t="shared" si="7"/>
      </c>
      <c r="F427" s="190"/>
    </row>
    <row r="428" spans="1:6" ht="14.25">
      <c r="A428" s="195">
        <v>2080601</v>
      </c>
      <c r="B428" s="196" t="s">
        <v>325</v>
      </c>
      <c r="C428" s="192"/>
      <c r="D428" s="192"/>
      <c r="E428" s="193">
        <f t="shared" si="7"/>
      </c>
      <c r="F428" s="190"/>
    </row>
    <row r="429" spans="1:6" ht="14.25">
      <c r="A429" s="195">
        <v>2080602</v>
      </c>
      <c r="B429" s="196" t="s">
        <v>326</v>
      </c>
      <c r="C429" s="192"/>
      <c r="D429" s="192"/>
      <c r="E429" s="193">
        <f t="shared" si="7"/>
      </c>
      <c r="F429" s="190"/>
    </row>
    <row r="430" spans="1:6" ht="14.25">
      <c r="A430" s="195">
        <v>2080699</v>
      </c>
      <c r="B430" s="196" t="s">
        <v>327</v>
      </c>
      <c r="C430" s="192"/>
      <c r="D430" s="192"/>
      <c r="E430" s="193">
        <f t="shared" si="7"/>
      </c>
      <c r="F430" s="190"/>
    </row>
    <row r="431" spans="1:6" ht="14.25">
      <c r="A431" s="191">
        <v>20807</v>
      </c>
      <c r="B431" s="191" t="s">
        <v>328</v>
      </c>
      <c r="C431" s="192">
        <f>SUM(C432:C440)</f>
        <v>1767</v>
      </c>
      <c r="D431" s="192">
        <f>SUM(D432:D440)</f>
        <v>0</v>
      </c>
      <c r="E431" s="193">
        <f t="shared" si="7"/>
        <v>-100</v>
      </c>
      <c r="F431" s="190"/>
    </row>
    <row r="432" spans="1:6" ht="14.25">
      <c r="A432" s="195">
        <v>2080701</v>
      </c>
      <c r="B432" s="196" t="s">
        <v>329</v>
      </c>
      <c r="C432" s="192"/>
      <c r="D432" s="192"/>
      <c r="E432" s="193">
        <f t="shared" si="7"/>
      </c>
      <c r="F432" s="190"/>
    </row>
    <row r="433" spans="1:6" ht="15.75" customHeight="1">
      <c r="A433" s="195">
        <v>2080702</v>
      </c>
      <c r="B433" s="196" t="s">
        <v>330</v>
      </c>
      <c r="C433" s="192"/>
      <c r="D433" s="192"/>
      <c r="E433" s="193">
        <f t="shared" si="7"/>
      </c>
      <c r="F433" s="190"/>
    </row>
    <row r="434" spans="1:6" ht="14.25">
      <c r="A434" s="195">
        <v>2080704</v>
      </c>
      <c r="B434" s="196" t="s">
        <v>331</v>
      </c>
      <c r="C434" s="192"/>
      <c r="D434" s="192"/>
      <c r="E434" s="193">
        <f t="shared" si="7"/>
      </c>
      <c r="F434" s="190"/>
    </row>
    <row r="435" spans="1:6" ht="14.25">
      <c r="A435" s="195">
        <v>2080705</v>
      </c>
      <c r="B435" s="196" t="s">
        <v>332</v>
      </c>
      <c r="C435" s="192"/>
      <c r="D435" s="192"/>
      <c r="E435" s="193">
        <f t="shared" si="7"/>
      </c>
      <c r="F435" s="190"/>
    </row>
    <row r="436" spans="1:6" ht="14.25">
      <c r="A436" s="195">
        <v>2080709</v>
      </c>
      <c r="B436" s="196" t="s">
        <v>333</v>
      </c>
      <c r="C436" s="192"/>
      <c r="D436" s="192"/>
      <c r="E436" s="193">
        <f t="shared" si="7"/>
      </c>
      <c r="F436" s="190"/>
    </row>
    <row r="437" spans="1:6" ht="14.25">
      <c r="A437" s="195">
        <v>2080711</v>
      </c>
      <c r="B437" s="196" t="s">
        <v>334</v>
      </c>
      <c r="C437" s="192"/>
      <c r="D437" s="192"/>
      <c r="E437" s="193">
        <f t="shared" si="7"/>
      </c>
      <c r="F437" s="190"/>
    </row>
    <row r="438" spans="1:6" ht="14.25">
      <c r="A438" s="195">
        <v>2080712</v>
      </c>
      <c r="B438" s="196" t="s">
        <v>335</v>
      </c>
      <c r="C438" s="192"/>
      <c r="D438" s="192"/>
      <c r="E438" s="193">
        <f t="shared" si="7"/>
      </c>
      <c r="F438" s="190"/>
    </row>
    <row r="439" spans="1:6" ht="14.25">
      <c r="A439" s="195">
        <v>2080713</v>
      </c>
      <c r="B439" s="196" t="s">
        <v>336</v>
      </c>
      <c r="C439" s="192"/>
      <c r="D439" s="192"/>
      <c r="E439" s="193">
        <f t="shared" si="7"/>
      </c>
      <c r="F439" s="190"/>
    </row>
    <row r="440" spans="1:6" ht="15.75" customHeight="1">
      <c r="A440" s="195">
        <v>2080799</v>
      </c>
      <c r="B440" s="196" t="s">
        <v>337</v>
      </c>
      <c r="C440" s="192">
        <v>1767</v>
      </c>
      <c r="D440" s="192"/>
      <c r="E440" s="193">
        <f t="shared" si="7"/>
        <v>-100</v>
      </c>
      <c r="F440" s="190"/>
    </row>
    <row r="441" spans="1:6" ht="14.25">
      <c r="A441" s="191">
        <v>20808</v>
      </c>
      <c r="B441" s="191" t="s">
        <v>338</v>
      </c>
      <c r="C441" s="192">
        <f>SUM(C442:C448)</f>
        <v>7574</v>
      </c>
      <c r="D441" s="192">
        <f>SUM(D442:D448)</f>
        <v>9705</v>
      </c>
      <c r="E441" s="193">
        <f t="shared" si="7"/>
        <v>28.1</v>
      </c>
      <c r="F441" s="190"/>
    </row>
    <row r="442" spans="1:6" ht="14.25">
      <c r="A442" s="195">
        <v>2080801</v>
      </c>
      <c r="B442" s="196" t="s">
        <v>339</v>
      </c>
      <c r="C442" s="192">
        <v>1827</v>
      </c>
      <c r="D442" s="192">
        <v>1902</v>
      </c>
      <c r="E442" s="193">
        <f t="shared" si="7"/>
        <v>4.1</v>
      </c>
      <c r="F442" s="190"/>
    </row>
    <row r="443" spans="1:6" ht="14.25">
      <c r="A443" s="195">
        <v>2080802</v>
      </c>
      <c r="B443" s="196" t="s">
        <v>340</v>
      </c>
      <c r="C443" s="192"/>
      <c r="D443" s="192"/>
      <c r="E443" s="193">
        <f t="shared" si="7"/>
      </c>
      <c r="F443" s="190"/>
    </row>
    <row r="444" spans="1:6" ht="14.25">
      <c r="A444" s="195">
        <v>2080803</v>
      </c>
      <c r="B444" s="196" t="s">
        <v>341</v>
      </c>
      <c r="C444" s="192">
        <v>4940</v>
      </c>
      <c r="D444" s="192">
        <v>483</v>
      </c>
      <c r="E444" s="193">
        <f t="shared" si="7"/>
        <v>-90.2</v>
      </c>
      <c r="F444" s="190"/>
    </row>
    <row r="445" spans="1:6" ht="14.25">
      <c r="A445" s="195">
        <v>2080804</v>
      </c>
      <c r="B445" s="196" t="s">
        <v>342</v>
      </c>
      <c r="C445" s="192">
        <v>10</v>
      </c>
      <c r="D445" s="192">
        <v>10</v>
      </c>
      <c r="E445" s="193">
        <f t="shared" si="7"/>
        <v>0</v>
      </c>
      <c r="F445" s="190"/>
    </row>
    <row r="446" spans="1:6" ht="15.75" customHeight="1">
      <c r="A446" s="195">
        <v>2080805</v>
      </c>
      <c r="B446" s="196" t="s">
        <v>343</v>
      </c>
      <c r="C446" s="192"/>
      <c r="D446" s="192">
        <v>440</v>
      </c>
      <c r="E446" s="193">
        <f t="shared" si="7"/>
      </c>
      <c r="F446" s="190"/>
    </row>
    <row r="447" spans="1:6" ht="14.25">
      <c r="A447" s="195">
        <v>2080806</v>
      </c>
      <c r="B447" s="196" t="s">
        <v>344</v>
      </c>
      <c r="C447" s="192"/>
      <c r="D447" s="192"/>
      <c r="E447" s="193">
        <f t="shared" si="7"/>
      </c>
      <c r="F447" s="190"/>
    </row>
    <row r="448" spans="1:6" ht="14.25">
      <c r="A448" s="195">
        <v>2080899</v>
      </c>
      <c r="B448" s="196" t="s">
        <v>345</v>
      </c>
      <c r="C448" s="192">
        <v>797</v>
      </c>
      <c r="D448" s="192">
        <v>6870</v>
      </c>
      <c r="E448" s="193">
        <f t="shared" si="7"/>
        <v>762</v>
      </c>
      <c r="F448" s="190"/>
    </row>
    <row r="449" spans="1:6" ht="14.25">
      <c r="A449" s="191">
        <v>20809</v>
      </c>
      <c r="B449" s="191" t="s">
        <v>346</v>
      </c>
      <c r="C449" s="192">
        <f>SUM(C450:C455)</f>
        <v>1434</v>
      </c>
      <c r="D449" s="192">
        <f>SUM(D450:D455)</f>
        <v>1506</v>
      </c>
      <c r="E449" s="193">
        <f t="shared" si="7"/>
        <v>5</v>
      </c>
      <c r="F449" s="190"/>
    </row>
    <row r="450" spans="1:6" ht="14.25">
      <c r="A450" s="195">
        <v>2080901</v>
      </c>
      <c r="B450" s="196" t="s">
        <v>347</v>
      </c>
      <c r="C450" s="192">
        <v>1024</v>
      </c>
      <c r="D450" s="192">
        <v>629</v>
      </c>
      <c r="E450" s="193">
        <f t="shared" si="7"/>
        <v>-38.6</v>
      </c>
      <c r="F450" s="190"/>
    </row>
    <row r="451" spans="1:6" ht="14.25">
      <c r="A451" s="195">
        <v>2080902</v>
      </c>
      <c r="B451" s="196" t="s">
        <v>348</v>
      </c>
      <c r="C451" s="192">
        <v>166</v>
      </c>
      <c r="D451" s="192"/>
      <c r="E451" s="193">
        <f t="shared" si="7"/>
        <v>-100</v>
      </c>
      <c r="F451" s="190"/>
    </row>
    <row r="452" spans="1:6" ht="14.25">
      <c r="A452" s="195">
        <v>2080903</v>
      </c>
      <c r="B452" s="196" t="s">
        <v>349</v>
      </c>
      <c r="C452" s="192">
        <v>9</v>
      </c>
      <c r="D452" s="192"/>
      <c r="E452" s="193">
        <f t="shared" si="7"/>
        <v>-100</v>
      </c>
      <c r="F452" s="190"/>
    </row>
    <row r="453" spans="1:6" ht="15.75" customHeight="1">
      <c r="A453" s="195">
        <v>2080904</v>
      </c>
      <c r="B453" s="196" t="s">
        <v>350</v>
      </c>
      <c r="C453" s="192"/>
      <c r="D453" s="192"/>
      <c r="E453" s="193">
        <f t="shared" si="7"/>
      </c>
      <c r="F453" s="190"/>
    </row>
    <row r="454" spans="1:6" ht="14.25">
      <c r="A454" s="195">
        <v>2080905</v>
      </c>
      <c r="B454" s="196" t="s">
        <v>351</v>
      </c>
      <c r="C454" s="192">
        <v>235</v>
      </c>
      <c r="D454" s="192">
        <v>285</v>
      </c>
      <c r="E454" s="193">
        <f t="shared" si="7"/>
        <v>21.3</v>
      </c>
      <c r="F454" s="190"/>
    </row>
    <row r="455" spans="1:6" ht="14.25">
      <c r="A455" s="195">
        <v>2080999</v>
      </c>
      <c r="B455" s="196" t="s">
        <v>352</v>
      </c>
      <c r="C455" s="192"/>
      <c r="D455" s="192">
        <v>592</v>
      </c>
      <c r="E455" s="193">
        <f t="shared" si="7"/>
      </c>
      <c r="F455" s="190"/>
    </row>
    <row r="456" spans="1:6" ht="14.25">
      <c r="A456" s="191">
        <v>20810</v>
      </c>
      <c r="B456" s="191" t="s">
        <v>353</v>
      </c>
      <c r="C456" s="192">
        <f>SUM(C457:C463)</f>
        <v>605</v>
      </c>
      <c r="D456" s="192">
        <f>SUM(D457:D463)</f>
        <v>2060</v>
      </c>
      <c r="E456" s="193">
        <f t="shared" si="7"/>
        <v>240.5</v>
      </c>
      <c r="F456" s="190"/>
    </row>
    <row r="457" spans="1:6" ht="14.25">
      <c r="A457" s="195">
        <v>2081001</v>
      </c>
      <c r="B457" s="196" t="s">
        <v>354</v>
      </c>
      <c r="C457" s="192">
        <v>605</v>
      </c>
      <c r="D457" s="192">
        <v>300</v>
      </c>
      <c r="E457" s="193">
        <f t="shared" si="7"/>
        <v>-50.4</v>
      </c>
      <c r="F457" s="190"/>
    </row>
    <row r="458" spans="1:6" ht="14.25">
      <c r="A458" s="195">
        <v>2081002</v>
      </c>
      <c r="B458" s="196" t="s">
        <v>355</v>
      </c>
      <c r="C458" s="192"/>
      <c r="D458" s="192">
        <v>1560</v>
      </c>
      <c r="E458" s="193">
        <f t="shared" si="7"/>
      </c>
      <c r="F458" s="190"/>
    </row>
    <row r="459" spans="1:6" ht="14.25">
      <c r="A459" s="195">
        <v>2081003</v>
      </c>
      <c r="B459" s="196" t="s">
        <v>356</v>
      </c>
      <c r="C459" s="192"/>
      <c r="D459" s="192"/>
      <c r="E459" s="193">
        <f t="shared" si="7"/>
      </c>
      <c r="F459" s="190"/>
    </row>
    <row r="460" spans="1:6" ht="14.25">
      <c r="A460" s="195">
        <v>2081004</v>
      </c>
      <c r="B460" s="196" t="s">
        <v>357</v>
      </c>
      <c r="C460" s="192"/>
      <c r="D460" s="192">
        <v>200</v>
      </c>
      <c r="E460" s="193">
        <f t="shared" si="7"/>
      </c>
      <c r="F460" s="190"/>
    </row>
    <row r="461" spans="1:6" ht="14.25">
      <c r="A461" s="195">
        <v>2081005</v>
      </c>
      <c r="B461" s="196" t="s">
        <v>358</v>
      </c>
      <c r="C461" s="192"/>
      <c r="D461" s="192"/>
      <c r="E461" s="193">
        <f t="shared" si="7"/>
      </c>
      <c r="F461" s="190"/>
    </row>
    <row r="462" spans="1:6" ht="14.25">
      <c r="A462" s="195">
        <v>2081006</v>
      </c>
      <c r="B462" s="196" t="s">
        <v>359</v>
      </c>
      <c r="C462" s="192"/>
      <c r="D462" s="192"/>
      <c r="E462" s="193">
        <f t="shared" si="7"/>
      </c>
      <c r="F462" s="190"/>
    </row>
    <row r="463" spans="1:6" ht="15.75" customHeight="1">
      <c r="A463" s="195">
        <v>2081099</v>
      </c>
      <c r="B463" s="196" t="s">
        <v>360</v>
      </c>
      <c r="C463" s="192"/>
      <c r="D463" s="192"/>
      <c r="E463" s="193">
        <f t="shared" si="7"/>
      </c>
      <c r="F463" s="190"/>
    </row>
    <row r="464" spans="1:6" ht="14.25">
      <c r="A464" s="191">
        <v>20811</v>
      </c>
      <c r="B464" s="191" t="s">
        <v>361</v>
      </c>
      <c r="C464" s="192">
        <f>SUM(C465:C472)</f>
        <v>2677</v>
      </c>
      <c r="D464" s="192">
        <f>SUM(D465:D472)</f>
        <v>2717</v>
      </c>
      <c r="E464" s="193">
        <f t="shared" si="7"/>
        <v>1.5</v>
      </c>
      <c r="F464" s="190"/>
    </row>
    <row r="465" spans="1:6" ht="14.25">
      <c r="A465" s="195">
        <v>2081101</v>
      </c>
      <c r="B465" s="196" t="s">
        <v>37</v>
      </c>
      <c r="C465" s="192">
        <v>60</v>
      </c>
      <c r="D465" s="192">
        <v>124</v>
      </c>
      <c r="E465" s="193">
        <f t="shared" si="7"/>
        <v>106.7</v>
      </c>
      <c r="F465" s="190"/>
    </row>
    <row r="466" spans="1:6" ht="14.25">
      <c r="A466" s="195">
        <v>2081102</v>
      </c>
      <c r="B466" s="196" t="s">
        <v>38</v>
      </c>
      <c r="C466" s="192"/>
      <c r="D466" s="192"/>
      <c r="E466" s="193">
        <f t="shared" si="7"/>
      </c>
      <c r="F466" s="190"/>
    </row>
    <row r="467" spans="1:6" ht="14.25">
      <c r="A467" s="195">
        <v>2081103</v>
      </c>
      <c r="B467" s="196" t="s">
        <v>39</v>
      </c>
      <c r="C467" s="192"/>
      <c r="D467" s="192"/>
      <c r="E467" s="193">
        <f t="shared" si="7"/>
      </c>
      <c r="F467" s="190"/>
    </row>
    <row r="468" spans="1:6" ht="14.25">
      <c r="A468" s="195">
        <v>2081104</v>
      </c>
      <c r="B468" s="196" t="s">
        <v>362</v>
      </c>
      <c r="C468" s="192">
        <v>20</v>
      </c>
      <c r="D468" s="192"/>
      <c r="E468" s="193">
        <f aca="true" t="shared" si="8" ref="E468:E529">IF(C468=0,"",ROUND(D468/C468*100-100,1))</f>
        <v>-100</v>
      </c>
      <c r="F468" s="190"/>
    </row>
    <row r="469" spans="1:6" ht="14.25">
      <c r="A469" s="195">
        <v>2081105</v>
      </c>
      <c r="B469" s="196" t="s">
        <v>363</v>
      </c>
      <c r="C469" s="192">
        <v>5</v>
      </c>
      <c r="D469" s="192">
        <v>5</v>
      </c>
      <c r="E469" s="193">
        <f t="shared" si="8"/>
        <v>0</v>
      </c>
      <c r="F469" s="190"/>
    </row>
    <row r="470" spans="1:6" ht="14.25">
      <c r="A470" s="195">
        <v>2081106</v>
      </c>
      <c r="B470" s="196" t="s">
        <v>364</v>
      </c>
      <c r="C470" s="192"/>
      <c r="D470" s="192"/>
      <c r="E470" s="193">
        <f t="shared" si="8"/>
      </c>
      <c r="F470" s="190"/>
    </row>
    <row r="471" spans="1:6" ht="14.25">
      <c r="A471" s="195">
        <v>2081107</v>
      </c>
      <c r="B471" s="196" t="s">
        <v>365</v>
      </c>
      <c r="C471" s="192">
        <v>1500</v>
      </c>
      <c r="D471" s="192">
        <v>1248</v>
      </c>
      <c r="E471" s="193">
        <f t="shared" si="8"/>
        <v>-16.8</v>
      </c>
      <c r="F471" s="190"/>
    </row>
    <row r="472" spans="1:6" ht="14.25">
      <c r="A472" s="195">
        <v>2081199</v>
      </c>
      <c r="B472" s="196" t="s">
        <v>366</v>
      </c>
      <c r="C472" s="192">
        <v>1092</v>
      </c>
      <c r="D472" s="192">
        <v>1340</v>
      </c>
      <c r="E472" s="193">
        <f t="shared" si="8"/>
        <v>22.7</v>
      </c>
      <c r="F472" s="190"/>
    </row>
    <row r="473" spans="1:6" ht="14.25">
      <c r="A473" s="191">
        <v>20816</v>
      </c>
      <c r="B473" s="191" t="s">
        <v>367</v>
      </c>
      <c r="C473" s="192">
        <f>SUM(C474:C477)</f>
        <v>0</v>
      </c>
      <c r="D473" s="192">
        <f>SUM(D474:D477)</f>
        <v>0</v>
      </c>
      <c r="E473" s="193">
        <f t="shared" si="8"/>
      </c>
      <c r="F473" s="190"/>
    </row>
    <row r="474" spans="1:6" ht="15.75" customHeight="1">
      <c r="A474" s="195">
        <v>2081601</v>
      </c>
      <c r="B474" s="196" t="s">
        <v>37</v>
      </c>
      <c r="C474" s="192"/>
      <c r="D474" s="192"/>
      <c r="E474" s="193">
        <f t="shared" si="8"/>
      </c>
      <c r="F474" s="190"/>
    </row>
    <row r="475" spans="1:6" ht="14.25">
      <c r="A475" s="195">
        <v>2081602</v>
      </c>
      <c r="B475" s="196" t="s">
        <v>38</v>
      </c>
      <c r="C475" s="192"/>
      <c r="D475" s="192"/>
      <c r="E475" s="193">
        <f t="shared" si="8"/>
      </c>
      <c r="F475" s="190"/>
    </row>
    <row r="476" spans="1:6" ht="14.25">
      <c r="A476" s="195">
        <v>2081603</v>
      </c>
      <c r="B476" s="196" t="s">
        <v>39</v>
      </c>
      <c r="C476" s="192"/>
      <c r="D476" s="192"/>
      <c r="E476" s="193">
        <f t="shared" si="8"/>
      </c>
      <c r="F476" s="190"/>
    </row>
    <row r="477" spans="1:6" ht="14.25">
      <c r="A477" s="195">
        <v>2081699</v>
      </c>
      <c r="B477" s="196" t="s">
        <v>368</v>
      </c>
      <c r="C477" s="192"/>
      <c r="D477" s="192"/>
      <c r="E477" s="193">
        <f t="shared" si="8"/>
      </c>
      <c r="F477" s="190"/>
    </row>
    <row r="478" spans="1:6" ht="14.25">
      <c r="A478" s="191">
        <v>20819</v>
      </c>
      <c r="B478" s="191" t="s">
        <v>369</v>
      </c>
      <c r="C478" s="192">
        <f>SUM(C479:C480)</f>
        <v>15027</v>
      </c>
      <c r="D478" s="192">
        <f>SUM(D479:D480)</f>
        <v>300</v>
      </c>
      <c r="E478" s="193">
        <f t="shared" si="8"/>
        <v>-98</v>
      </c>
      <c r="F478" s="190"/>
    </row>
    <row r="479" spans="1:6" ht="14.25">
      <c r="A479" s="195">
        <v>2081901</v>
      </c>
      <c r="B479" s="196" t="s">
        <v>370</v>
      </c>
      <c r="C479" s="192"/>
      <c r="D479" s="192"/>
      <c r="E479" s="193">
        <f t="shared" si="8"/>
      </c>
      <c r="F479" s="190"/>
    </row>
    <row r="480" spans="1:6" ht="15.75" customHeight="1">
      <c r="A480" s="195">
        <v>2081902</v>
      </c>
      <c r="B480" s="196" t="s">
        <v>371</v>
      </c>
      <c r="C480" s="192">
        <v>15027</v>
      </c>
      <c r="D480" s="192">
        <v>300</v>
      </c>
      <c r="E480" s="193">
        <f t="shared" si="8"/>
        <v>-98</v>
      </c>
      <c r="F480" s="190"/>
    </row>
    <row r="481" spans="1:6" ht="14.25">
      <c r="A481" s="191">
        <v>20820</v>
      </c>
      <c r="B481" s="191" t="s">
        <v>372</v>
      </c>
      <c r="C481" s="192">
        <f>SUM(C482:C483)</f>
        <v>0</v>
      </c>
      <c r="D481" s="192">
        <f>SUM(D482:D483)</f>
        <v>0</v>
      </c>
      <c r="E481" s="193">
        <f t="shared" si="8"/>
      </c>
      <c r="F481" s="190"/>
    </row>
    <row r="482" spans="1:6" ht="14.25">
      <c r="A482" s="195">
        <v>2082001</v>
      </c>
      <c r="B482" s="196" t="s">
        <v>373</v>
      </c>
      <c r="C482" s="192"/>
      <c r="D482" s="192"/>
      <c r="E482" s="193">
        <f t="shared" si="8"/>
      </c>
      <c r="F482" s="190"/>
    </row>
    <row r="483" spans="1:6" ht="14.25">
      <c r="A483" s="195">
        <v>2082002</v>
      </c>
      <c r="B483" s="196" t="s">
        <v>374</v>
      </c>
      <c r="C483" s="192"/>
      <c r="D483" s="192"/>
      <c r="E483" s="193">
        <f t="shared" si="8"/>
      </c>
      <c r="F483" s="190"/>
    </row>
    <row r="484" spans="1:6" ht="14.25">
      <c r="A484" s="191">
        <v>20821</v>
      </c>
      <c r="B484" s="194" t="s">
        <v>375</v>
      </c>
      <c r="C484" s="192">
        <f>SUM(C485:C486)</f>
        <v>500</v>
      </c>
      <c r="D484" s="192">
        <f>SUM(D485:D486)</f>
        <v>500</v>
      </c>
      <c r="E484" s="193">
        <f t="shared" si="8"/>
        <v>0</v>
      </c>
      <c r="F484" s="190"/>
    </row>
    <row r="485" spans="1:6" ht="15.75" customHeight="1">
      <c r="A485" s="195">
        <v>2082101</v>
      </c>
      <c r="B485" s="196" t="s">
        <v>376</v>
      </c>
      <c r="C485" s="192"/>
      <c r="D485" s="192"/>
      <c r="E485" s="193">
        <f t="shared" si="8"/>
      </c>
      <c r="F485" s="190"/>
    </row>
    <row r="486" spans="1:6" ht="14.25">
      <c r="A486" s="195">
        <v>2082102</v>
      </c>
      <c r="B486" s="196" t="s">
        <v>377</v>
      </c>
      <c r="C486" s="192">
        <v>500</v>
      </c>
      <c r="D486" s="192">
        <v>500</v>
      </c>
      <c r="E486" s="193">
        <f t="shared" si="8"/>
        <v>0</v>
      </c>
      <c r="F486" s="190"/>
    </row>
    <row r="487" spans="1:6" ht="15.75" customHeight="1">
      <c r="A487" s="191">
        <v>20824</v>
      </c>
      <c r="B487" s="191" t="s">
        <v>378</v>
      </c>
      <c r="C487" s="192">
        <f>SUM(C488:C489)</f>
        <v>0</v>
      </c>
      <c r="D487" s="192">
        <f>SUM(D488:D489)</f>
        <v>0</v>
      </c>
      <c r="E487" s="193">
        <f t="shared" si="8"/>
      </c>
      <c r="F487" s="190"/>
    </row>
    <row r="488" spans="1:6" ht="15.75" customHeight="1">
      <c r="A488" s="195">
        <v>2082401</v>
      </c>
      <c r="B488" s="196" t="s">
        <v>379</v>
      </c>
      <c r="C488" s="192"/>
      <c r="D488" s="192"/>
      <c r="E488" s="193">
        <f t="shared" si="8"/>
      </c>
      <c r="F488" s="190"/>
    </row>
    <row r="489" spans="1:6" ht="14.25">
      <c r="A489" s="195">
        <v>2082402</v>
      </c>
      <c r="B489" s="196" t="s">
        <v>380</v>
      </c>
      <c r="C489" s="192"/>
      <c r="D489" s="192"/>
      <c r="E489" s="193">
        <f t="shared" si="8"/>
      </c>
      <c r="F489" s="190"/>
    </row>
    <row r="490" spans="1:6" ht="14.25">
      <c r="A490" s="191">
        <v>20825</v>
      </c>
      <c r="B490" s="191" t="s">
        <v>381</v>
      </c>
      <c r="C490" s="192">
        <f>SUM(C491:C492)</f>
        <v>500</v>
      </c>
      <c r="D490" s="192">
        <f>SUM(D491:D492)</f>
        <v>500</v>
      </c>
      <c r="E490" s="193">
        <f t="shared" si="8"/>
        <v>0</v>
      </c>
      <c r="F490" s="190"/>
    </row>
    <row r="491" spans="1:6" ht="14.25">
      <c r="A491" s="195">
        <v>2082501</v>
      </c>
      <c r="B491" s="196" t="s">
        <v>382</v>
      </c>
      <c r="C491" s="192"/>
      <c r="D491" s="192"/>
      <c r="E491" s="193">
        <f t="shared" si="8"/>
      </c>
      <c r="F491" s="190"/>
    </row>
    <row r="492" spans="1:6" ht="14.25">
      <c r="A492" s="195">
        <v>2082502</v>
      </c>
      <c r="B492" s="196" t="s">
        <v>383</v>
      </c>
      <c r="C492" s="192">
        <v>500</v>
      </c>
      <c r="D492" s="192">
        <v>500</v>
      </c>
      <c r="E492" s="193">
        <f t="shared" si="8"/>
        <v>0</v>
      </c>
      <c r="F492" s="190"/>
    </row>
    <row r="493" spans="1:6" ht="15.75" customHeight="1">
      <c r="A493" s="191">
        <v>20826</v>
      </c>
      <c r="B493" s="191" t="s">
        <v>384</v>
      </c>
      <c r="C493" s="192">
        <f>SUM(C494)</f>
        <v>23814</v>
      </c>
      <c r="D493" s="192">
        <f>SUM(D494)</f>
        <v>23400</v>
      </c>
      <c r="E493" s="193">
        <f t="shared" si="8"/>
        <v>-1.7</v>
      </c>
      <c r="F493" s="190"/>
    </row>
    <row r="494" spans="1:6" ht="14.25">
      <c r="A494" s="195">
        <v>2082602</v>
      </c>
      <c r="B494" s="196" t="s">
        <v>385</v>
      </c>
      <c r="C494" s="192">
        <v>23814</v>
      </c>
      <c r="D494" s="192">
        <v>23400</v>
      </c>
      <c r="E494" s="193">
        <f t="shared" si="8"/>
        <v>-1.7</v>
      </c>
      <c r="F494" s="190"/>
    </row>
    <row r="495" spans="1:6" ht="14.25">
      <c r="A495" s="191">
        <v>20828</v>
      </c>
      <c r="B495" s="191" t="s">
        <v>386</v>
      </c>
      <c r="C495" s="192">
        <f>SUM(C496:C501)</f>
        <v>149</v>
      </c>
      <c r="D495" s="192">
        <f>SUM(D496:D501)</f>
        <v>617</v>
      </c>
      <c r="E495" s="193">
        <f t="shared" si="8"/>
        <v>314.1</v>
      </c>
      <c r="F495" s="190"/>
    </row>
    <row r="496" spans="1:6" ht="14.25">
      <c r="A496" s="195">
        <v>2082801</v>
      </c>
      <c r="B496" s="196" t="s">
        <v>37</v>
      </c>
      <c r="C496" s="192">
        <v>48</v>
      </c>
      <c r="D496" s="192">
        <v>62</v>
      </c>
      <c r="E496" s="193">
        <f t="shared" si="8"/>
        <v>29.2</v>
      </c>
      <c r="F496" s="190"/>
    </row>
    <row r="497" spans="1:6" ht="14.25">
      <c r="A497" s="195">
        <v>2082802</v>
      </c>
      <c r="B497" s="196" t="s">
        <v>38</v>
      </c>
      <c r="C497" s="192">
        <v>41</v>
      </c>
      <c r="D497" s="192">
        <v>40</v>
      </c>
      <c r="E497" s="193">
        <f t="shared" si="8"/>
        <v>-2.4</v>
      </c>
      <c r="F497" s="190"/>
    </row>
    <row r="498" spans="1:6" ht="14.25">
      <c r="A498" s="195">
        <v>2082803</v>
      </c>
      <c r="B498" s="196" t="s">
        <v>39</v>
      </c>
      <c r="C498" s="192"/>
      <c r="D498" s="192">
        <v>347</v>
      </c>
      <c r="E498" s="193">
        <f t="shared" si="8"/>
      </c>
      <c r="F498" s="190"/>
    </row>
    <row r="499" spans="1:6" ht="14.25">
      <c r="A499" s="195">
        <v>2082804</v>
      </c>
      <c r="B499" s="196" t="s">
        <v>311</v>
      </c>
      <c r="C499" s="192"/>
      <c r="D499" s="192">
        <v>70</v>
      </c>
      <c r="E499" s="193">
        <f t="shared" si="8"/>
      </c>
      <c r="F499" s="190"/>
    </row>
    <row r="500" spans="1:6" ht="14.25">
      <c r="A500" s="195">
        <v>2082850</v>
      </c>
      <c r="B500" s="196" t="s">
        <v>46</v>
      </c>
      <c r="C500" s="192">
        <v>23</v>
      </c>
      <c r="D500" s="192">
        <v>60</v>
      </c>
      <c r="E500" s="193">
        <f t="shared" si="8"/>
        <v>160.9</v>
      </c>
      <c r="F500" s="190"/>
    </row>
    <row r="501" spans="1:6" ht="14.25">
      <c r="A501" s="195">
        <v>2082899</v>
      </c>
      <c r="B501" s="196" t="s">
        <v>387</v>
      </c>
      <c r="C501" s="192">
        <v>37</v>
      </c>
      <c r="D501" s="192">
        <v>38</v>
      </c>
      <c r="E501" s="193">
        <f t="shared" si="8"/>
        <v>2.7</v>
      </c>
      <c r="F501" s="190"/>
    </row>
    <row r="502" spans="1:6" ht="14.25">
      <c r="A502" s="191">
        <v>20899</v>
      </c>
      <c r="B502" s="191" t="s">
        <v>388</v>
      </c>
      <c r="C502" s="192">
        <f>SUM(C503)</f>
        <v>1522</v>
      </c>
      <c r="D502" s="192">
        <f>SUM(D503)</f>
        <v>18962</v>
      </c>
      <c r="E502" s="193">
        <f t="shared" si="8"/>
        <v>1145.9</v>
      </c>
      <c r="F502" s="190"/>
    </row>
    <row r="503" spans="1:6" ht="14.25">
      <c r="A503" s="195">
        <v>2089901</v>
      </c>
      <c r="B503" s="196" t="s">
        <v>388</v>
      </c>
      <c r="C503" s="192">
        <v>1522</v>
      </c>
      <c r="D503" s="192">
        <v>18962</v>
      </c>
      <c r="E503" s="193">
        <f t="shared" si="8"/>
        <v>1145.9</v>
      </c>
      <c r="F503" s="190"/>
    </row>
    <row r="504" spans="1:6" ht="14.25">
      <c r="A504" s="191">
        <v>210</v>
      </c>
      <c r="B504" s="191" t="s">
        <v>389</v>
      </c>
      <c r="C504" s="192">
        <f>SUM(C505,C510,C524,C528,C540,C543,C547,C552,C556,C559,C561,C564,C566)</f>
        <v>83130</v>
      </c>
      <c r="D504" s="192">
        <f>SUM(D505,D510,D524,D528,D540,D543,D547,D552,D556,D559,D561,D564,D566)</f>
        <v>80610</v>
      </c>
      <c r="E504" s="193">
        <f t="shared" si="8"/>
        <v>-3</v>
      </c>
      <c r="F504" s="190"/>
    </row>
    <row r="505" spans="1:6" ht="14.25">
      <c r="A505" s="191">
        <v>21001</v>
      </c>
      <c r="B505" s="191" t="s">
        <v>390</v>
      </c>
      <c r="C505" s="192">
        <f>SUM(C506:C509)</f>
        <v>1021</v>
      </c>
      <c r="D505" s="192">
        <f>SUM(D506:D509)</f>
        <v>972</v>
      </c>
      <c r="E505" s="193">
        <f t="shared" si="8"/>
        <v>-4.8</v>
      </c>
      <c r="F505" s="190"/>
    </row>
    <row r="506" spans="1:6" ht="14.25">
      <c r="A506" s="195">
        <v>2100101</v>
      </c>
      <c r="B506" s="196" t="s">
        <v>37</v>
      </c>
      <c r="C506" s="192">
        <v>426</v>
      </c>
      <c r="D506" s="192">
        <v>419</v>
      </c>
      <c r="E506" s="193">
        <f t="shared" si="8"/>
        <v>-1.6</v>
      </c>
      <c r="F506" s="190"/>
    </row>
    <row r="507" spans="1:6" ht="14.25">
      <c r="A507" s="195">
        <v>2100102</v>
      </c>
      <c r="B507" s="196" t="s">
        <v>38</v>
      </c>
      <c r="C507" s="192"/>
      <c r="D507" s="192"/>
      <c r="E507" s="193">
        <f t="shared" si="8"/>
      </c>
      <c r="F507" s="190"/>
    </row>
    <row r="508" spans="1:6" ht="15.75" customHeight="1">
      <c r="A508" s="195">
        <v>2100103</v>
      </c>
      <c r="B508" s="196" t="s">
        <v>39</v>
      </c>
      <c r="C508" s="192"/>
      <c r="D508" s="192"/>
      <c r="E508" s="193">
        <f t="shared" si="8"/>
      </c>
      <c r="F508" s="190"/>
    </row>
    <row r="509" spans="1:6" ht="14.25">
      <c r="A509" s="195">
        <v>2100199</v>
      </c>
      <c r="B509" s="196" t="s">
        <v>391</v>
      </c>
      <c r="C509" s="192">
        <v>595</v>
      </c>
      <c r="D509" s="192">
        <v>553</v>
      </c>
      <c r="E509" s="193">
        <f t="shared" si="8"/>
        <v>-7.1</v>
      </c>
      <c r="F509" s="190"/>
    </row>
    <row r="510" spans="1:6" ht="14.25">
      <c r="A510" s="191">
        <v>21002</v>
      </c>
      <c r="B510" s="191" t="s">
        <v>392</v>
      </c>
      <c r="C510" s="192">
        <f>SUM(C511:C523)</f>
        <v>2140</v>
      </c>
      <c r="D510" s="192">
        <f>SUM(D511:D523)</f>
        <v>1500</v>
      </c>
      <c r="E510" s="193">
        <f t="shared" si="8"/>
        <v>-29.9</v>
      </c>
      <c r="F510" s="190"/>
    </row>
    <row r="511" spans="1:6" ht="14.25">
      <c r="A511" s="195">
        <v>2100201</v>
      </c>
      <c r="B511" s="196" t="s">
        <v>393</v>
      </c>
      <c r="C511" s="192">
        <v>1900</v>
      </c>
      <c r="D511" s="192">
        <v>1500</v>
      </c>
      <c r="E511" s="193">
        <f t="shared" si="8"/>
        <v>-21.1</v>
      </c>
      <c r="F511" s="190"/>
    </row>
    <row r="512" spans="1:6" ht="15.75" customHeight="1">
      <c r="A512" s="195">
        <v>2100202</v>
      </c>
      <c r="B512" s="196" t="s">
        <v>394</v>
      </c>
      <c r="C512" s="192"/>
      <c r="D512" s="192"/>
      <c r="E512" s="193">
        <f t="shared" si="8"/>
      </c>
      <c r="F512" s="190"/>
    </row>
    <row r="513" spans="1:6" ht="14.25">
      <c r="A513" s="195">
        <v>2100203</v>
      </c>
      <c r="B513" s="196" t="s">
        <v>395</v>
      </c>
      <c r="C513" s="192"/>
      <c r="D513" s="192"/>
      <c r="E513" s="193">
        <f t="shared" si="8"/>
      </c>
      <c r="F513" s="190"/>
    </row>
    <row r="514" spans="1:6" ht="14.25">
      <c r="A514" s="195">
        <v>2100204</v>
      </c>
      <c r="B514" s="196" t="s">
        <v>396</v>
      </c>
      <c r="C514" s="192"/>
      <c r="D514" s="192"/>
      <c r="E514" s="193">
        <f t="shared" si="8"/>
      </c>
      <c r="F514" s="190"/>
    </row>
    <row r="515" spans="1:6" ht="14.25">
      <c r="A515" s="195">
        <v>2100205</v>
      </c>
      <c r="B515" s="196" t="s">
        <v>397</v>
      </c>
      <c r="C515" s="192"/>
      <c r="D515" s="192"/>
      <c r="E515" s="193">
        <f t="shared" si="8"/>
      </c>
      <c r="F515" s="190"/>
    </row>
    <row r="516" spans="1:6" ht="14.25">
      <c r="A516" s="195">
        <v>2100206</v>
      </c>
      <c r="B516" s="196" t="s">
        <v>398</v>
      </c>
      <c r="C516" s="192"/>
      <c r="D516" s="192"/>
      <c r="E516" s="193">
        <f t="shared" si="8"/>
      </c>
      <c r="F516" s="190"/>
    </row>
    <row r="517" spans="1:6" ht="14.25">
      <c r="A517" s="195">
        <v>2100207</v>
      </c>
      <c r="B517" s="196" t="s">
        <v>399</v>
      </c>
      <c r="C517" s="192"/>
      <c r="D517" s="192"/>
      <c r="E517" s="193">
        <f t="shared" si="8"/>
      </c>
      <c r="F517" s="190"/>
    </row>
    <row r="518" spans="1:6" ht="14.25">
      <c r="A518" s="195">
        <v>2100208</v>
      </c>
      <c r="B518" s="196" t="s">
        <v>400</v>
      </c>
      <c r="C518" s="192"/>
      <c r="D518" s="192"/>
      <c r="E518" s="193">
        <f t="shared" si="8"/>
      </c>
      <c r="F518" s="190"/>
    </row>
    <row r="519" spans="1:6" ht="14.25">
      <c r="A519" s="195">
        <v>2100209</v>
      </c>
      <c r="B519" s="196" t="s">
        <v>401</v>
      </c>
      <c r="C519" s="192"/>
      <c r="D519" s="192"/>
      <c r="E519" s="193">
        <f t="shared" si="8"/>
      </c>
      <c r="F519" s="190"/>
    </row>
    <row r="520" spans="1:6" ht="14.25">
      <c r="A520" s="195">
        <v>2100210</v>
      </c>
      <c r="B520" s="196" t="s">
        <v>402</v>
      </c>
      <c r="C520" s="192"/>
      <c r="D520" s="192"/>
      <c r="E520" s="193">
        <f t="shared" si="8"/>
      </c>
      <c r="F520" s="190"/>
    </row>
    <row r="521" spans="1:6" ht="14.25">
      <c r="A521" s="195">
        <v>2100211</v>
      </c>
      <c r="B521" s="196" t="s">
        <v>403</v>
      </c>
      <c r="C521" s="192"/>
      <c r="D521" s="192"/>
      <c r="E521" s="193">
        <f t="shared" si="8"/>
      </c>
      <c r="F521" s="190"/>
    </row>
    <row r="522" spans="1:6" ht="14.25">
      <c r="A522" s="195">
        <v>2100212</v>
      </c>
      <c r="B522" s="196" t="s">
        <v>404</v>
      </c>
      <c r="C522" s="192"/>
      <c r="D522" s="192"/>
      <c r="E522" s="193"/>
      <c r="F522" s="190"/>
    </row>
    <row r="523" spans="1:6" ht="14.25">
      <c r="A523" s="195">
        <v>2100299</v>
      </c>
      <c r="B523" s="196" t="s">
        <v>405</v>
      </c>
      <c r="C523" s="192">
        <v>240</v>
      </c>
      <c r="D523" s="192"/>
      <c r="E523" s="193">
        <f t="shared" si="8"/>
        <v>-100</v>
      </c>
      <c r="F523" s="190"/>
    </row>
    <row r="524" spans="1:6" ht="14.25">
      <c r="A524" s="191">
        <v>21003</v>
      </c>
      <c r="B524" s="191" t="s">
        <v>406</v>
      </c>
      <c r="C524" s="192">
        <f>SUM(C525:C527)</f>
        <v>4284</v>
      </c>
      <c r="D524" s="192">
        <f>SUM(D525:D527)</f>
        <v>2729</v>
      </c>
      <c r="E524" s="193">
        <f t="shared" si="8"/>
        <v>-36.3</v>
      </c>
      <c r="F524" s="190"/>
    </row>
    <row r="525" spans="1:6" ht="15.75" customHeight="1">
      <c r="A525" s="195">
        <v>2100301</v>
      </c>
      <c r="B525" s="196" t="s">
        <v>407</v>
      </c>
      <c r="C525" s="192"/>
      <c r="D525" s="192"/>
      <c r="E525" s="193">
        <f t="shared" si="8"/>
      </c>
      <c r="F525" s="190"/>
    </row>
    <row r="526" spans="1:6" ht="14.25">
      <c r="A526" s="195">
        <v>2100302</v>
      </c>
      <c r="B526" s="196" t="s">
        <v>408</v>
      </c>
      <c r="C526" s="192">
        <v>1500</v>
      </c>
      <c r="D526" s="192">
        <v>1500</v>
      </c>
      <c r="E526" s="193">
        <f t="shared" si="8"/>
        <v>0</v>
      </c>
      <c r="F526" s="190"/>
    </row>
    <row r="527" spans="1:6" ht="14.25">
      <c r="A527" s="195">
        <v>2100399</v>
      </c>
      <c r="B527" s="196" t="s">
        <v>409</v>
      </c>
      <c r="C527" s="192">
        <v>2784</v>
      </c>
      <c r="D527" s="192">
        <v>1229</v>
      </c>
      <c r="E527" s="193">
        <f t="shared" si="8"/>
        <v>-55.9</v>
      </c>
      <c r="F527" s="190"/>
    </row>
    <row r="528" spans="1:6" ht="15.75" customHeight="1">
      <c r="A528" s="191">
        <v>21004</v>
      </c>
      <c r="B528" s="191" t="s">
        <v>410</v>
      </c>
      <c r="C528" s="192">
        <f>SUM(C529:C539)</f>
        <v>8856</v>
      </c>
      <c r="D528" s="192">
        <f>SUM(D529:D539)</f>
        <v>9173</v>
      </c>
      <c r="E528" s="193">
        <f t="shared" si="8"/>
        <v>3.6</v>
      </c>
      <c r="F528" s="190"/>
    </row>
    <row r="529" spans="1:6" ht="14.25">
      <c r="A529" s="195">
        <v>2100401</v>
      </c>
      <c r="B529" s="196" t="s">
        <v>411</v>
      </c>
      <c r="C529" s="192">
        <v>825</v>
      </c>
      <c r="D529" s="192">
        <v>1014</v>
      </c>
      <c r="E529" s="193">
        <f t="shared" si="8"/>
        <v>22.9</v>
      </c>
      <c r="F529" s="190"/>
    </row>
    <row r="530" spans="1:6" ht="14.25">
      <c r="A530" s="195">
        <v>2100402</v>
      </c>
      <c r="B530" s="196" t="s">
        <v>412</v>
      </c>
      <c r="C530" s="192">
        <v>530</v>
      </c>
      <c r="D530" s="192">
        <v>524</v>
      </c>
      <c r="E530" s="193">
        <f aca="true" t="shared" si="9" ref="E530:E590">IF(C530=0,"",ROUND(D530/C530*100-100,1))</f>
        <v>-1.1</v>
      </c>
      <c r="F530" s="190"/>
    </row>
    <row r="531" spans="1:6" ht="14.25">
      <c r="A531" s="195">
        <v>2100403</v>
      </c>
      <c r="B531" s="196" t="s">
        <v>413</v>
      </c>
      <c r="C531" s="192">
        <v>293</v>
      </c>
      <c r="D531" s="192">
        <v>291</v>
      </c>
      <c r="E531" s="193">
        <f t="shared" si="9"/>
        <v>-0.7</v>
      </c>
      <c r="F531" s="190"/>
    </row>
    <row r="532" spans="1:6" ht="15.75" customHeight="1">
      <c r="A532" s="195">
        <v>2100404</v>
      </c>
      <c r="B532" s="196" t="s">
        <v>414</v>
      </c>
      <c r="C532" s="192"/>
      <c r="D532" s="192"/>
      <c r="E532" s="193">
        <f t="shared" si="9"/>
      </c>
      <c r="F532" s="190"/>
    </row>
    <row r="533" spans="1:6" ht="14.25">
      <c r="A533" s="195">
        <v>2100405</v>
      </c>
      <c r="B533" s="196" t="s">
        <v>415</v>
      </c>
      <c r="C533" s="192"/>
      <c r="D533" s="192"/>
      <c r="E533" s="193">
        <f t="shared" si="9"/>
      </c>
      <c r="F533" s="190"/>
    </row>
    <row r="534" spans="1:6" ht="14.25">
      <c r="A534" s="195">
        <v>2100406</v>
      </c>
      <c r="B534" s="196" t="s">
        <v>416</v>
      </c>
      <c r="C534" s="192"/>
      <c r="D534" s="192"/>
      <c r="E534" s="193">
        <f t="shared" si="9"/>
      </c>
      <c r="F534" s="190"/>
    </row>
    <row r="535" spans="1:6" ht="14.25">
      <c r="A535" s="195">
        <v>2100407</v>
      </c>
      <c r="B535" s="196" t="s">
        <v>417</v>
      </c>
      <c r="C535" s="192"/>
      <c r="D535" s="192"/>
      <c r="E535" s="193">
        <f t="shared" si="9"/>
      </c>
      <c r="F535" s="190"/>
    </row>
    <row r="536" spans="1:6" ht="14.25">
      <c r="A536" s="195">
        <v>2100408</v>
      </c>
      <c r="B536" s="196" t="s">
        <v>418</v>
      </c>
      <c r="C536" s="192">
        <v>4903</v>
      </c>
      <c r="D536" s="192">
        <v>5206</v>
      </c>
      <c r="E536" s="193">
        <f t="shared" si="9"/>
        <v>6.2</v>
      </c>
      <c r="F536" s="190"/>
    </row>
    <row r="537" spans="1:6" ht="14.25">
      <c r="A537" s="195">
        <v>2100409</v>
      </c>
      <c r="B537" s="196" t="s">
        <v>419</v>
      </c>
      <c r="C537" s="192">
        <v>2305</v>
      </c>
      <c r="D537" s="192">
        <v>819</v>
      </c>
      <c r="E537" s="193">
        <f t="shared" si="9"/>
        <v>-64.5</v>
      </c>
      <c r="F537" s="190"/>
    </row>
    <row r="538" spans="1:6" ht="14.25">
      <c r="A538" s="195">
        <v>2100410</v>
      </c>
      <c r="B538" s="196" t="s">
        <v>420</v>
      </c>
      <c r="C538" s="192"/>
      <c r="D538" s="192">
        <v>1319</v>
      </c>
      <c r="E538" s="193">
        <f t="shared" si="9"/>
      </c>
      <c r="F538" s="190"/>
    </row>
    <row r="539" spans="1:6" ht="14.25">
      <c r="A539" s="195">
        <v>2100499</v>
      </c>
      <c r="B539" s="196" t="s">
        <v>421</v>
      </c>
      <c r="C539" s="192"/>
      <c r="D539" s="192"/>
      <c r="E539" s="193">
        <f t="shared" si="9"/>
      </c>
      <c r="F539" s="190"/>
    </row>
    <row r="540" spans="1:6" ht="14.25">
      <c r="A540" s="191">
        <v>21006</v>
      </c>
      <c r="B540" s="191" t="s">
        <v>422</v>
      </c>
      <c r="C540" s="192">
        <f>SUM(C541:C542)</f>
        <v>0</v>
      </c>
      <c r="D540" s="192">
        <f>SUM(D541:D542)</f>
        <v>0</v>
      </c>
      <c r="E540" s="193">
        <f t="shared" si="9"/>
      </c>
      <c r="F540" s="190"/>
    </row>
    <row r="541" spans="1:6" ht="14.25">
      <c r="A541" s="195">
        <v>2100601</v>
      </c>
      <c r="B541" s="196" t="s">
        <v>423</v>
      </c>
      <c r="C541" s="192"/>
      <c r="D541" s="192"/>
      <c r="E541" s="193">
        <f t="shared" si="9"/>
      </c>
      <c r="F541" s="190"/>
    </row>
    <row r="542" spans="1:6" ht="14.25">
      <c r="A542" s="195">
        <v>2100699</v>
      </c>
      <c r="B542" s="196" t="s">
        <v>424</v>
      </c>
      <c r="C542" s="192"/>
      <c r="D542" s="192"/>
      <c r="E542" s="193">
        <f t="shared" si="9"/>
      </c>
      <c r="F542" s="190"/>
    </row>
    <row r="543" spans="1:6" ht="14.25">
      <c r="A543" s="191">
        <v>21007</v>
      </c>
      <c r="B543" s="194" t="s">
        <v>425</v>
      </c>
      <c r="C543" s="192">
        <f>SUM(C544:C546)</f>
        <v>6536</v>
      </c>
      <c r="D543" s="192">
        <f>SUM(D544:D546)</f>
        <v>3855</v>
      </c>
      <c r="E543" s="193">
        <f t="shared" si="9"/>
        <v>-41</v>
      </c>
      <c r="F543" s="190"/>
    </row>
    <row r="544" spans="1:6" ht="14.25">
      <c r="A544" s="195">
        <v>2100716</v>
      </c>
      <c r="B544" s="196" t="s">
        <v>426</v>
      </c>
      <c r="C544" s="192">
        <v>3076</v>
      </c>
      <c r="D544" s="192">
        <v>480</v>
      </c>
      <c r="E544" s="193">
        <f t="shared" si="9"/>
        <v>-84.4</v>
      </c>
      <c r="F544" s="190"/>
    </row>
    <row r="545" spans="1:6" ht="14.25">
      <c r="A545" s="195">
        <v>2100717</v>
      </c>
      <c r="B545" s="196" t="s">
        <v>427</v>
      </c>
      <c r="C545" s="192">
        <v>2986</v>
      </c>
      <c r="D545" s="192">
        <v>3375</v>
      </c>
      <c r="E545" s="193">
        <f t="shared" si="9"/>
        <v>13</v>
      </c>
      <c r="F545" s="190"/>
    </row>
    <row r="546" spans="1:6" ht="14.25">
      <c r="A546" s="195">
        <v>2100799</v>
      </c>
      <c r="B546" s="196" t="s">
        <v>428</v>
      </c>
      <c r="C546" s="192">
        <v>474</v>
      </c>
      <c r="D546" s="192"/>
      <c r="E546" s="193">
        <f t="shared" si="9"/>
        <v>-100</v>
      </c>
      <c r="F546" s="190"/>
    </row>
    <row r="547" spans="1:6" ht="15.75" customHeight="1">
      <c r="A547" s="191">
        <v>21011</v>
      </c>
      <c r="B547" s="191" t="s">
        <v>429</v>
      </c>
      <c r="C547" s="192">
        <f>SUM(C548:C551)</f>
        <v>10497</v>
      </c>
      <c r="D547" s="192">
        <f>SUM(D548:D551)</f>
        <v>10742</v>
      </c>
      <c r="E547" s="193">
        <f t="shared" si="9"/>
        <v>2.3</v>
      </c>
      <c r="F547" s="190"/>
    </row>
    <row r="548" spans="1:6" ht="15.75" customHeight="1">
      <c r="A548" s="195" t="s">
        <v>430</v>
      </c>
      <c r="B548" s="196" t="s">
        <v>431</v>
      </c>
      <c r="C548" s="192">
        <v>1565</v>
      </c>
      <c r="D548" s="192">
        <v>1649</v>
      </c>
      <c r="E548" s="193">
        <f t="shared" si="9"/>
        <v>5.4</v>
      </c>
      <c r="F548" s="190"/>
    </row>
    <row r="549" spans="1:6" ht="14.25">
      <c r="A549" s="195" t="s">
        <v>432</v>
      </c>
      <c r="B549" s="196" t="s">
        <v>433</v>
      </c>
      <c r="C549" s="192">
        <v>6882</v>
      </c>
      <c r="D549" s="192">
        <v>7390</v>
      </c>
      <c r="E549" s="193">
        <f t="shared" si="9"/>
        <v>7.4</v>
      </c>
      <c r="F549" s="190"/>
    </row>
    <row r="550" spans="1:6" ht="14.25">
      <c r="A550" s="195" t="s">
        <v>434</v>
      </c>
      <c r="B550" s="196" t="s">
        <v>435</v>
      </c>
      <c r="C550" s="192">
        <v>1000</v>
      </c>
      <c r="D550" s="192">
        <v>600</v>
      </c>
      <c r="E550" s="193">
        <f t="shared" si="9"/>
        <v>-40</v>
      </c>
      <c r="F550" s="190"/>
    </row>
    <row r="551" spans="1:6" ht="14.25">
      <c r="A551" s="195" t="s">
        <v>436</v>
      </c>
      <c r="B551" s="196" t="s">
        <v>437</v>
      </c>
      <c r="C551" s="192">
        <v>1050</v>
      </c>
      <c r="D551" s="192">
        <v>1103</v>
      </c>
      <c r="E551" s="193">
        <f t="shared" si="9"/>
        <v>5</v>
      </c>
      <c r="F551" s="190"/>
    </row>
    <row r="552" spans="1:6" ht="14.25">
      <c r="A552" s="191">
        <v>21012</v>
      </c>
      <c r="B552" s="191" t="s">
        <v>438</v>
      </c>
      <c r="C552" s="192">
        <f>SUM(C554,C555)</f>
        <v>47828</v>
      </c>
      <c r="D552" s="192">
        <f>SUM(D554,D555)</f>
        <v>51277</v>
      </c>
      <c r="E552" s="193">
        <f t="shared" si="9"/>
        <v>7.2</v>
      </c>
      <c r="F552" s="190"/>
    </row>
    <row r="553" spans="1:6" ht="14.25">
      <c r="A553" s="195">
        <v>2101201</v>
      </c>
      <c r="B553" s="196" t="s">
        <v>439</v>
      </c>
      <c r="C553" s="192"/>
      <c r="D553" s="192"/>
      <c r="E553" s="193"/>
      <c r="F553" s="190"/>
    </row>
    <row r="554" spans="1:6" ht="14.25">
      <c r="A554" s="195">
        <v>2101202</v>
      </c>
      <c r="B554" s="196" t="s">
        <v>440</v>
      </c>
      <c r="C554" s="192">
        <v>47028</v>
      </c>
      <c r="D554" s="192">
        <v>50777</v>
      </c>
      <c r="E554" s="193">
        <f t="shared" si="9"/>
        <v>8</v>
      </c>
      <c r="F554" s="190"/>
    </row>
    <row r="555" spans="1:6" ht="14.25">
      <c r="A555" s="195">
        <v>2101299</v>
      </c>
      <c r="B555" s="196" t="s">
        <v>441</v>
      </c>
      <c r="C555" s="192">
        <v>800</v>
      </c>
      <c r="D555" s="192">
        <v>500</v>
      </c>
      <c r="E555" s="193">
        <f t="shared" si="9"/>
        <v>-37.5</v>
      </c>
      <c r="F555" s="190"/>
    </row>
    <row r="556" spans="1:6" ht="14.25">
      <c r="A556" s="191">
        <v>21013</v>
      </c>
      <c r="B556" s="191" t="s">
        <v>442</v>
      </c>
      <c r="C556" s="192">
        <f>SUM(C557:C558)</f>
        <v>1736</v>
      </c>
      <c r="D556" s="192">
        <f>SUM(D557:D558)</f>
        <v>25</v>
      </c>
      <c r="E556" s="193">
        <f t="shared" si="9"/>
        <v>-98.6</v>
      </c>
      <c r="F556" s="190"/>
    </row>
    <row r="557" spans="1:6" ht="15.75" customHeight="1">
      <c r="A557" s="195">
        <v>2101301</v>
      </c>
      <c r="B557" s="196" t="s">
        <v>443</v>
      </c>
      <c r="C557" s="192">
        <v>1696</v>
      </c>
      <c r="D557" s="192">
        <v>20</v>
      </c>
      <c r="E557" s="193">
        <f t="shared" si="9"/>
        <v>-98.8</v>
      </c>
      <c r="F557" s="190"/>
    </row>
    <row r="558" spans="1:6" ht="14.25">
      <c r="A558" s="195">
        <v>2101302</v>
      </c>
      <c r="B558" s="196" t="s">
        <v>444</v>
      </c>
      <c r="C558" s="192">
        <v>40</v>
      </c>
      <c r="D558" s="192">
        <v>5</v>
      </c>
      <c r="E558" s="193">
        <f t="shared" si="9"/>
        <v>-87.5</v>
      </c>
      <c r="F558" s="190"/>
    </row>
    <row r="559" spans="1:6" ht="14.25">
      <c r="A559" s="191">
        <v>21014</v>
      </c>
      <c r="B559" s="191" t="s">
        <v>445</v>
      </c>
      <c r="C559" s="192">
        <f>SUM(C560)</f>
        <v>232</v>
      </c>
      <c r="D559" s="192">
        <f>SUM(D560)</f>
        <v>251</v>
      </c>
      <c r="E559" s="193">
        <f t="shared" si="9"/>
        <v>8.2</v>
      </c>
      <c r="F559" s="190"/>
    </row>
    <row r="560" spans="1:6" ht="14.25">
      <c r="A560" s="195">
        <v>2101401</v>
      </c>
      <c r="B560" s="196" t="s">
        <v>446</v>
      </c>
      <c r="C560" s="192">
        <v>232</v>
      </c>
      <c r="D560" s="192">
        <v>251</v>
      </c>
      <c r="E560" s="193">
        <f t="shared" si="9"/>
        <v>8.2</v>
      </c>
      <c r="F560" s="190"/>
    </row>
    <row r="561" spans="1:6" ht="14.25">
      <c r="A561" s="191">
        <v>21015</v>
      </c>
      <c r="B561" s="191" t="s">
        <v>447</v>
      </c>
      <c r="C561" s="192">
        <f>SUM(C562:C563)</f>
        <v>0</v>
      </c>
      <c r="D561" s="192">
        <f>SUM(D562:D563)</f>
        <v>86</v>
      </c>
      <c r="E561" s="193">
        <f t="shared" si="9"/>
      </c>
      <c r="F561" s="190"/>
    </row>
    <row r="562" spans="1:6" ht="14.25">
      <c r="A562" s="195">
        <v>2101501</v>
      </c>
      <c r="B562" s="196" t="s">
        <v>37</v>
      </c>
      <c r="C562" s="192"/>
      <c r="D562" s="192">
        <v>50</v>
      </c>
      <c r="E562" s="193">
        <f t="shared" si="9"/>
      </c>
      <c r="F562" s="190"/>
    </row>
    <row r="563" spans="1:6" ht="14.25">
      <c r="A563" s="195">
        <v>2101599</v>
      </c>
      <c r="B563" s="196" t="s">
        <v>448</v>
      </c>
      <c r="C563" s="192"/>
      <c r="D563" s="192">
        <v>36</v>
      </c>
      <c r="E563" s="193">
        <f t="shared" si="9"/>
      </c>
      <c r="F563" s="190"/>
    </row>
    <row r="564" spans="1:6" ht="14.25">
      <c r="A564" s="191">
        <v>21016</v>
      </c>
      <c r="B564" s="191" t="s">
        <v>449</v>
      </c>
      <c r="C564" s="192">
        <f>C565</f>
        <v>0</v>
      </c>
      <c r="D564" s="192">
        <f>D565</f>
        <v>0</v>
      </c>
      <c r="E564" s="193"/>
      <c r="F564" s="190"/>
    </row>
    <row r="565" spans="1:6" ht="14.25">
      <c r="A565" s="195">
        <v>2101601</v>
      </c>
      <c r="B565" s="196" t="s">
        <v>449</v>
      </c>
      <c r="C565" s="192"/>
      <c r="D565" s="192"/>
      <c r="E565" s="193"/>
      <c r="F565" s="190"/>
    </row>
    <row r="566" spans="1:6" ht="15.75" customHeight="1">
      <c r="A566" s="191">
        <v>21099</v>
      </c>
      <c r="B566" s="191" t="s">
        <v>450</v>
      </c>
      <c r="C566" s="192">
        <f>SUM(C567)</f>
        <v>0</v>
      </c>
      <c r="D566" s="192">
        <f>SUM(D567)</f>
        <v>0</v>
      </c>
      <c r="E566" s="193">
        <f t="shared" si="9"/>
      </c>
      <c r="F566" s="190"/>
    </row>
    <row r="567" spans="1:6" ht="14.25">
      <c r="A567" s="195">
        <v>2109901</v>
      </c>
      <c r="B567" s="196" t="s">
        <v>450</v>
      </c>
      <c r="C567" s="192"/>
      <c r="D567" s="192"/>
      <c r="E567" s="193">
        <f t="shared" si="9"/>
      </c>
      <c r="F567" s="190"/>
    </row>
    <row r="568" spans="1:6" ht="14.25">
      <c r="A568" s="191">
        <v>211</v>
      </c>
      <c r="B568" s="191" t="s">
        <v>451</v>
      </c>
      <c r="C568" s="192">
        <f>SUM(C569,C579,C583,C591,C597,C603,C609,C611,C617,C619,C621)</f>
        <v>3789</v>
      </c>
      <c r="D568" s="192">
        <f>SUM(D569,D579,D583,D591,D597,D603,D609,D611,D617,D619,D621)</f>
        <v>13841</v>
      </c>
      <c r="E568" s="193">
        <f t="shared" si="9"/>
        <v>265.3</v>
      </c>
      <c r="F568" s="190"/>
    </row>
    <row r="569" spans="1:6" ht="14.25">
      <c r="A569" s="191">
        <v>21101</v>
      </c>
      <c r="B569" s="191" t="s">
        <v>452</v>
      </c>
      <c r="C569" s="192">
        <f>SUM(C570:C578)</f>
        <v>758</v>
      </c>
      <c r="D569" s="192">
        <f>SUM(D570:D578)</f>
        <v>1800</v>
      </c>
      <c r="E569" s="193">
        <f t="shared" si="9"/>
        <v>137.5</v>
      </c>
      <c r="F569" s="190"/>
    </row>
    <row r="570" spans="1:6" ht="14.25">
      <c r="A570" s="195">
        <v>2110101</v>
      </c>
      <c r="B570" s="196" t="s">
        <v>37</v>
      </c>
      <c r="C570" s="192">
        <v>746</v>
      </c>
      <c r="D570" s="192">
        <v>1169</v>
      </c>
      <c r="E570" s="193">
        <f t="shared" si="9"/>
        <v>56.7</v>
      </c>
      <c r="F570" s="190"/>
    </row>
    <row r="571" spans="1:6" ht="14.25">
      <c r="A571" s="195">
        <v>2110102</v>
      </c>
      <c r="B571" s="196" t="s">
        <v>38</v>
      </c>
      <c r="C571" s="192"/>
      <c r="D571" s="192"/>
      <c r="E571" s="193">
        <f t="shared" si="9"/>
      </c>
      <c r="F571" s="190"/>
    </row>
    <row r="572" spans="1:6" ht="14.25">
      <c r="A572" s="195">
        <v>2110103</v>
      </c>
      <c r="B572" s="196" t="s">
        <v>39</v>
      </c>
      <c r="C572" s="192">
        <v>12</v>
      </c>
      <c r="D572" s="192">
        <v>631</v>
      </c>
      <c r="E572" s="193">
        <f t="shared" si="9"/>
        <v>5158.3</v>
      </c>
      <c r="F572" s="190"/>
    </row>
    <row r="573" spans="1:6" ht="14.25">
      <c r="A573" s="195">
        <v>2110104</v>
      </c>
      <c r="B573" s="196" t="s">
        <v>453</v>
      </c>
      <c r="C573" s="192"/>
      <c r="D573" s="192"/>
      <c r="E573" s="193">
        <f t="shared" si="9"/>
      </c>
      <c r="F573" s="190"/>
    </row>
    <row r="574" spans="1:6" ht="14.25">
      <c r="A574" s="195">
        <v>2110105</v>
      </c>
      <c r="B574" s="196" t="s">
        <v>454</v>
      </c>
      <c r="C574" s="192"/>
      <c r="D574" s="192"/>
      <c r="E574" s="193">
        <f t="shared" si="9"/>
      </c>
      <c r="F574" s="190"/>
    </row>
    <row r="575" spans="1:6" ht="14.25">
      <c r="A575" s="195">
        <v>2110106</v>
      </c>
      <c r="B575" s="196" t="s">
        <v>455</v>
      </c>
      <c r="C575" s="192"/>
      <c r="D575" s="192"/>
      <c r="E575" s="193">
        <f t="shared" si="9"/>
      </c>
      <c r="F575" s="190"/>
    </row>
    <row r="576" spans="1:6" ht="15.75" customHeight="1">
      <c r="A576" s="195">
        <v>2110107</v>
      </c>
      <c r="B576" s="196" t="s">
        <v>456</v>
      </c>
      <c r="C576" s="192"/>
      <c r="D576" s="192"/>
      <c r="E576" s="193">
        <f t="shared" si="9"/>
      </c>
      <c r="F576" s="190"/>
    </row>
    <row r="577" spans="1:6" ht="15.75" customHeight="1">
      <c r="A577" s="195">
        <v>2110108</v>
      </c>
      <c r="B577" s="196" t="s">
        <v>457</v>
      </c>
      <c r="C577" s="192"/>
      <c r="D577" s="192"/>
      <c r="E577" s="193">
        <f t="shared" si="9"/>
      </c>
      <c r="F577" s="190"/>
    </row>
    <row r="578" spans="1:6" ht="14.25">
      <c r="A578" s="195">
        <v>2110199</v>
      </c>
      <c r="B578" s="196" t="s">
        <v>458</v>
      </c>
      <c r="C578" s="198"/>
      <c r="D578" s="198"/>
      <c r="E578" s="202">
        <f t="shared" si="9"/>
      </c>
      <c r="F578" s="190"/>
    </row>
    <row r="579" spans="1:6" ht="14.25">
      <c r="A579" s="191">
        <v>21102</v>
      </c>
      <c r="B579" s="191" t="s">
        <v>459</v>
      </c>
      <c r="C579" s="198">
        <f>SUM(C580:C582)</f>
        <v>1251</v>
      </c>
      <c r="D579" s="198">
        <f>SUM(D580:D582)</f>
        <v>1971</v>
      </c>
      <c r="E579" s="202">
        <f t="shared" si="9"/>
        <v>57.6</v>
      </c>
      <c r="F579" s="190"/>
    </row>
    <row r="580" spans="1:6" ht="14.25">
      <c r="A580" s="195">
        <v>2110203</v>
      </c>
      <c r="B580" s="196" t="s">
        <v>460</v>
      </c>
      <c r="C580" s="198"/>
      <c r="D580" s="198"/>
      <c r="E580" s="202">
        <f t="shared" si="9"/>
      </c>
      <c r="F580" s="190"/>
    </row>
    <row r="581" spans="1:6" ht="14.25">
      <c r="A581" s="195">
        <v>2110204</v>
      </c>
      <c r="B581" s="196" t="s">
        <v>461</v>
      </c>
      <c r="C581" s="198"/>
      <c r="D581" s="198"/>
      <c r="E581" s="202">
        <f t="shared" si="9"/>
      </c>
      <c r="F581" s="190"/>
    </row>
    <row r="582" spans="1:6" ht="14.25">
      <c r="A582" s="195">
        <v>2110299</v>
      </c>
      <c r="B582" s="196" t="s">
        <v>462</v>
      </c>
      <c r="C582" s="198">
        <v>1251</v>
      </c>
      <c r="D582" s="198">
        <v>1971</v>
      </c>
      <c r="E582" s="202">
        <f t="shared" si="9"/>
        <v>57.6</v>
      </c>
      <c r="F582" s="190"/>
    </row>
    <row r="583" spans="1:6" ht="14.25">
      <c r="A583" s="191">
        <v>21103</v>
      </c>
      <c r="B583" s="191" t="s">
        <v>463</v>
      </c>
      <c r="C583" s="198">
        <f>SUM(C584:C590)</f>
        <v>1780</v>
      </c>
      <c r="D583" s="198">
        <f>SUM(D584:D590)</f>
        <v>9958</v>
      </c>
      <c r="E583" s="202">
        <f t="shared" si="9"/>
        <v>459.4</v>
      </c>
      <c r="F583" s="190"/>
    </row>
    <row r="584" spans="1:6" ht="14.25">
      <c r="A584" s="195">
        <v>2110301</v>
      </c>
      <c r="B584" s="196" t="s">
        <v>464</v>
      </c>
      <c r="C584" s="198"/>
      <c r="D584" s="198">
        <v>400</v>
      </c>
      <c r="E584" s="202">
        <f t="shared" si="9"/>
      </c>
      <c r="F584" s="190"/>
    </row>
    <row r="585" spans="1:6" ht="14.25">
      <c r="A585" s="195">
        <v>2110302</v>
      </c>
      <c r="B585" s="196" t="s">
        <v>465</v>
      </c>
      <c r="C585" s="198">
        <v>1720</v>
      </c>
      <c r="D585" s="198">
        <v>1440</v>
      </c>
      <c r="E585" s="202">
        <f t="shared" si="9"/>
        <v>-16.3</v>
      </c>
      <c r="F585" s="190"/>
    </row>
    <row r="586" spans="1:6" ht="14.25">
      <c r="A586" s="195">
        <v>2110303</v>
      </c>
      <c r="B586" s="196" t="s">
        <v>466</v>
      </c>
      <c r="C586" s="198">
        <v>60</v>
      </c>
      <c r="D586" s="198"/>
      <c r="E586" s="202">
        <f t="shared" si="9"/>
        <v>-100</v>
      </c>
      <c r="F586" s="190"/>
    </row>
    <row r="587" spans="1:6" ht="14.25">
      <c r="A587" s="195">
        <v>2110304</v>
      </c>
      <c r="B587" s="196" t="s">
        <v>467</v>
      </c>
      <c r="C587" s="198"/>
      <c r="D587" s="198">
        <v>7918</v>
      </c>
      <c r="E587" s="202">
        <f t="shared" si="9"/>
      </c>
      <c r="F587" s="190"/>
    </row>
    <row r="588" spans="1:6" ht="14.25">
      <c r="A588" s="195">
        <v>2110305</v>
      </c>
      <c r="B588" s="196" t="s">
        <v>468</v>
      </c>
      <c r="C588" s="198"/>
      <c r="D588" s="198"/>
      <c r="E588" s="202">
        <f t="shared" si="9"/>
      </c>
      <c r="F588" s="190"/>
    </row>
    <row r="589" spans="1:6" ht="15.75" customHeight="1">
      <c r="A589" s="195">
        <v>2110306</v>
      </c>
      <c r="B589" s="196" t="s">
        <v>469</v>
      </c>
      <c r="C589" s="198"/>
      <c r="D589" s="198"/>
      <c r="E589" s="202">
        <f t="shared" si="9"/>
      </c>
      <c r="F589" s="190"/>
    </row>
    <row r="590" spans="1:6" ht="14.25">
      <c r="A590" s="195">
        <v>2110399</v>
      </c>
      <c r="B590" s="196" t="s">
        <v>470</v>
      </c>
      <c r="C590" s="198"/>
      <c r="D590" s="198">
        <v>200</v>
      </c>
      <c r="E590" s="202">
        <f t="shared" si="9"/>
      </c>
      <c r="F590" s="190"/>
    </row>
    <row r="591" spans="1:6" ht="14.25">
      <c r="A591" s="191">
        <v>21104</v>
      </c>
      <c r="B591" s="191" t="s">
        <v>471</v>
      </c>
      <c r="C591" s="198">
        <f>SUM(C592:C596)</f>
        <v>0</v>
      </c>
      <c r="D591" s="198">
        <f>SUM(D592:D596)</f>
        <v>0</v>
      </c>
      <c r="E591" s="202">
        <f aca="true" t="shared" si="10" ref="E591:E655">IF(C591=0,"",ROUND(D591/C591*100-100,1))</f>
      </c>
      <c r="F591" s="190"/>
    </row>
    <row r="592" spans="1:6" ht="14.25">
      <c r="A592" s="195">
        <v>2110401</v>
      </c>
      <c r="B592" s="196" t="s">
        <v>472</v>
      </c>
      <c r="C592" s="198"/>
      <c r="D592" s="198"/>
      <c r="E592" s="202">
        <f t="shared" si="10"/>
      </c>
      <c r="F592" s="190"/>
    </row>
    <row r="593" spans="1:6" ht="14.25">
      <c r="A593" s="195">
        <v>2110402</v>
      </c>
      <c r="B593" s="196" t="s">
        <v>473</v>
      </c>
      <c r="C593" s="198"/>
      <c r="D593" s="198"/>
      <c r="E593" s="202">
        <f t="shared" si="10"/>
      </c>
      <c r="F593" s="190"/>
    </row>
    <row r="594" spans="1:6" ht="15.75" customHeight="1">
      <c r="A594" s="195">
        <v>2110403</v>
      </c>
      <c r="B594" s="196" t="s">
        <v>474</v>
      </c>
      <c r="C594" s="198"/>
      <c r="D594" s="198"/>
      <c r="E594" s="202">
        <f t="shared" si="10"/>
      </c>
      <c r="F594" s="190"/>
    </row>
    <row r="595" spans="1:6" ht="14.25">
      <c r="A595" s="195">
        <v>2110404</v>
      </c>
      <c r="B595" s="196" t="s">
        <v>475</v>
      </c>
      <c r="C595" s="198"/>
      <c r="D595" s="198"/>
      <c r="E595" s="202">
        <f t="shared" si="10"/>
      </c>
      <c r="F595" s="190"/>
    </row>
    <row r="596" spans="1:6" ht="15.75" customHeight="1">
      <c r="A596" s="195">
        <v>2110499</v>
      </c>
      <c r="B596" s="196" t="s">
        <v>476</v>
      </c>
      <c r="C596" s="198"/>
      <c r="D596" s="198"/>
      <c r="E596" s="202">
        <f t="shared" si="10"/>
      </c>
      <c r="F596" s="190"/>
    </row>
    <row r="597" spans="1:6" ht="14.25">
      <c r="A597" s="191">
        <v>21105</v>
      </c>
      <c r="B597" s="191" t="s">
        <v>477</v>
      </c>
      <c r="C597" s="192">
        <f>SUM(C598:C602)</f>
        <v>0</v>
      </c>
      <c r="D597" s="192">
        <f>SUM(D598:D602)</f>
        <v>0</v>
      </c>
      <c r="E597" s="193">
        <f t="shared" si="10"/>
      </c>
      <c r="F597" s="190"/>
    </row>
    <row r="598" spans="1:6" ht="14.25">
      <c r="A598" s="195">
        <v>2110501</v>
      </c>
      <c r="B598" s="196" t="s">
        <v>478</v>
      </c>
      <c r="C598" s="192"/>
      <c r="D598" s="192"/>
      <c r="E598" s="193">
        <f t="shared" si="10"/>
      </c>
      <c r="F598" s="190"/>
    </row>
    <row r="599" spans="1:6" ht="14.25">
      <c r="A599" s="195">
        <v>2110502</v>
      </c>
      <c r="B599" s="196" t="s">
        <v>479</v>
      </c>
      <c r="C599" s="192"/>
      <c r="D599" s="192"/>
      <c r="E599" s="193">
        <f t="shared" si="10"/>
      </c>
      <c r="F599" s="190"/>
    </row>
    <row r="600" spans="1:6" ht="14.25">
      <c r="A600" s="195">
        <v>2110503</v>
      </c>
      <c r="B600" s="196" t="s">
        <v>480</v>
      </c>
      <c r="C600" s="192"/>
      <c r="D600" s="192"/>
      <c r="E600" s="193">
        <f t="shared" si="10"/>
      </c>
      <c r="F600" s="190"/>
    </row>
    <row r="601" spans="1:6" ht="14.25">
      <c r="A601" s="195">
        <v>2110506</v>
      </c>
      <c r="B601" s="196" t="s">
        <v>481</v>
      </c>
      <c r="C601" s="192"/>
      <c r="D601" s="192"/>
      <c r="E601" s="193">
        <f t="shared" si="10"/>
      </c>
      <c r="F601" s="190"/>
    </row>
    <row r="602" spans="1:6" ht="14.25">
      <c r="A602" s="195">
        <v>2110599</v>
      </c>
      <c r="B602" s="196" t="s">
        <v>482</v>
      </c>
      <c r="C602" s="192"/>
      <c r="D602" s="192"/>
      <c r="E602" s="193">
        <f t="shared" si="10"/>
      </c>
      <c r="F602" s="190"/>
    </row>
    <row r="603" spans="1:6" ht="14.25">
      <c r="A603" s="191">
        <v>21106</v>
      </c>
      <c r="B603" s="191" t="s">
        <v>483</v>
      </c>
      <c r="C603" s="192">
        <f>SUM(C604:C608)</f>
        <v>0</v>
      </c>
      <c r="D603" s="192">
        <f>SUM(D604:D608)</f>
        <v>0</v>
      </c>
      <c r="E603" s="193">
        <f t="shared" si="10"/>
      </c>
      <c r="F603" s="190"/>
    </row>
    <row r="604" spans="1:6" ht="14.25">
      <c r="A604" s="195">
        <v>2110602</v>
      </c>
      <c r="B604" s="196" t="s">
        <v>484</v>
      </c>
      <c r="C604" s="192"/>
      <c r="D604" s="192"/>
      <c r="E604" s="193">
        <f t="shared" si="10"/>
      </c>
      <c r="F604" s="190"/>
    </row>
    <row r="605" spans="1:6" ht="14.25">
      <c r="A605" s="195">
        <v>2110603</v>
      </c>
      <c r="B605" s="196" t="s">
        <v>485</v>
      </c>
      <c r="C605" s="192"/>
      <c r="D605" s="192"/>
      <c r="E605" s="193">
        <f t="shared" si="10"/>
      </c>
      <c r="F605" s="190"/>
    </row>
    <row r="606" spans="1:6" ht="14.25">
      <c r="A606" s="195">
        <v>2110604</v>
      </c>
      <c r="B606" s="196" t="s">
        <v>486</v>
      </c>
      <c r="C606" s="192"/>
      <c r="D606" s="192"/>
      <c r="E606" s="193">
        <f t="shared" si="10"/>
      </c>
      <c r="F606" s="190"/>
    </row>
    <row r="607" spans="1:6" ht="14.25">
      <c r="A607" s="195">
        <v>2110605</v>
      </c>
      <c r="B607" s="196" t="s">
        <v>487</v>
      </c>
      <c r="C607" s="192"/>
      <c r="D607" s="192"/>
      <c r="E607" s="193">
        <f t="shared" si="10"/>
      </c>
      <c r="F607" s="190"/>
    </row>
    <row r="608" spans="1:6" ht="15.75" customHeight="1">
      <c r="A608" s="195">
        <v>2110699</v>
      </c>
      <c r="B608" s="196" t="s">
        <v>488</v>
      </c>
      <c r="C608" s="192"/>
      <c r="D608" s="192"/>
      <c r="E608" s="193">
        <f t="shared" si="10"/>
      </c>
      <c r="F608" s="190"/>
    </row>
    <row r="609" spans="1:6" ht="15.75" customHeight="1">
      <c r="A609" s="191">
        <v>21110</v>
      </c>
      <c r="B609" s="191" t="s">
        <v>489</v>
      </c>
      <c r="C609" s="192">
        <f>SUM(C610)</f>
        <v>0</v>
      </c>
      <c r="D609" s="192">
        <f>SUM(D610)</f>
        <v>112</v>
      </c>
      <c r="E609" s="193">
        <f t="shared" si="10"/>
      </c>
      <c r="F609" s="190"/>
    </row>
    <row r="610" spans="1:6" ht="14.25">
      <c r="A610" s="195">
        <v>2111001</v>
      </c>
      <c r="B610" s="196" t="s">
        <v>489</v>
      </c>
      <c r="C610" s="192"/>
      <c r="D610" s="192">
        <v>112</v>
      </c>
      <c r="E610" s="193">
        <f t="shared" si="10"/>
      </c>
      <c r="F610" s="190"/>
    </row>
    <row r="611" spans="1:6" ht="14.25">
      <c r="A611" s="191">
        <v>21111</v>
      </c>
      <c r="B611" s="191" t="s">
        <v>490</v>
      </c>
      <c r="C611" s="192">
        <f>SUM(C612:C616)</f>
        <v>0</v>
      </c>
      <c r="D611" s="192">
        <f>SUM(D612:D616)</f>
        <v>0</v>
      </c>
      <c r="E611" s="193">
        <f t="shared" si="10"/>
      </c>
      <c r="F611" s="190"/>
    </row>
    <row r="612" spans="1:6" ht="14.25">
      <c r="A612" s="195">
        <v>2111101</v>
      </c>
      <c r="B612" s="196" t="s">
        <v>491</v>
      </c>
      <c r="C612" s="192"/>
      <c r="D612" s="192"/>
      <c r="E612" s="193">
        <f t="shared" si="10"/>
      </c>
      <c r="F612" s="190"/>
    </row>
    <row r="613" spans="1:6" ht="14.25">
      <c r="A613" s="195">
        <v>2111102</v>
      </c>
      <c r="B613" s="196" t="s">
        <v>492</v>
      </c>
      <c r="C613" s="192"/>
      <c r="D613" s="192"/>
      <c r="E613" s="193">
        <f t="shared" si="10"/>
      </c>
      <c r="F613" s="190"/>
    </row>
    <row r="614" spans="1:6" ht="14.25">
      <c r="A614" s="195">
        <v>2111103</v>
      </c>
      <c r="B614" s="196" t="s">
        <v>493</v>
      </c>
      <c r="C614" s="192"/>
      <c r="D614" s="192"/>
      <c r="E614" s="193">
        <f t="shared" si="10"/>
      </c>
      <c r="F614" s="190"/>
    </row>
    <row r="615" spans="1:6" ht="14.25">
      <c r="A615" s="195">
        <v>2111104</v>
      </c>
      <c r="B615" s="196" t="s">
        <v>494</v>
      </c>
      <c r="C615" s="192"/>
      <c r="D615" s="192"/>
      <c r="E615" s="193">
        <f t="shared" si="10"/>
      </c>
      <c r="F615" s="190"/>
    </row>
    <row r="616" spans="1:6" ht="14.25">
      <c r="A616" s="195">
        <v>2111199</v>
      </c>
      <c r="B616" s="196" t="s">
        <v>495</v>
      </c>
      <c r="C616" s="192"/>
      <c r="D616" s="192"/>
      <c r="E616" s="193">
        <f t="shared" si="10"/>
      </c>
      <c r="F616" s="190"/>
    </row>
    <row r="617" spans="1:6" ht="14.25">
      <c r="A617" s="191">
        <v>21112</v>
      </c>
      <c r="B617" s="191" t="s">
        <v>496</v>
      </c>
      <c r="C617" s="192">
        <f aca="true" t="shared" si="11" ref="C617:D621">SUM(C618)</f>
        <v>0</v>
      </c>
      <c r="D617" s="192">
        <f t="shared" si="11"/>
        <v>0</v>
      </c>
      <c r="E617" s="193">
        <f t="shared" si="10"/>
      </c>
      <c r="F617" s="190"/>
    </row>
    <row r="618" spans="1:6" ht="14.25">
      <c r="A618" s="195">
        <v>2111201</v>
      </c>
      <c r="B618" s="196" t="s">
        <v>496</v>
      </c>
      <c r="C618" s="192"/>
      <c r="D618" s="192"/>
      <c r="E618" s="193">
        <f t="shared" si="10"/>
      </c>
      <c r="F618" s="190"/>
    </row>
    <row r="619" spans="1:6" ht="14.25">
      <c r="A619" s="191">
        <v>21113</v>
      </c>
      <c r="B619" s="191" t="s">
        <v>497</v>
      </c>
      <c r="C619" s="192">
        <f t="shared" si="11"/>
        <v>0</v>
      </c>
      <c r="D619" s="192">
        <f t="shared" si="11"/>
        <v>0</v>
      </c>
      <c r="E619" s="193">
        <f t="shared" si="10"/>
      </c>
      <c r="F619" s="190"/>
    </row>
    <row r="620" spans="1:6" ht="15.75" customHeight="1">
      <c r="A620" s="195">
        <v>2111301</v>
      </c>
      <c r="B620" s="196" t="s">
        <v>497</v>
      </c>
      <c r="C620" s="192"/>
      <c r="D620" s="192"/>
      <c r="E620" s="193">
        <f t="shared" si="10"/>
      </c>
      <c r="F620" s="190"/>
    </row>
    <row r="621" spans="1:6" ht="14.25">
      <c r="A621" s="191">
        <v>21199</v>
      </c>
      <c r="B621" s="191" t="s">
        <v>498</v>
      </c>
      <c r="C621" s="192">
        <f t="shared" si="11"/>
        <v>0</v>
      </c>
      <c r="D621" s="192">
        <f t="shared" si="11"/>
        <v>0</v>
      </c>
      <c r="E621" s="193">
        <f t="shared" si="10"/>
      </c>
      <c r="F621" s="190"/>
    </row>
    <row r="622" spans="1:6" ht="15.75" customHeight="1">
      <c r="A622" s="195">
        <v>2119901</v>
      </c>
      <c r="B622" s="196" t="s">
        <v>498</v>
      </c>
      <c r="C622" s="192"/>
      <c r="D622" s="192"/>
      <c r="E622" s="193">
        <f t="shared" si="10"/>
      </c>
      <c r="F622" s="190"/>
    </row>
    <row r="623" spans="1:6" ht="14.25">
      <c r="A623" s="191">
        <v>212</v>
      </c>
      <c r="B623" s="191" t="s">
        <v>499</v>
      </c>
      <c r="C623" s="192">
        <f>SUM(C624,C635,C637,C640,C642,C644)</f>
        <v>6479</v>
      </c>
      <c r="D623" s="192">
        <f>SUM(D624,D635,D637,D640,D642,D644)</f>
        <v>7019</v>
      </c>
      <c r="E623" s="193">
        <f t="shared" si="10"/>
        <v>8.3</v>
      </c>
      <c r="F623" s="190"/>
    </row>
    <row r="624" spans="1:6" ht="14.25">
      <c r="A624" s="191">
        <v>21201</v>
      </c>
      <c r="B624" s="191" t="s">
        <v>500</v>
      </c>
      <c r="C624" s="192">
        <f>SUM(C625:C634)</f>
        <v>6437</v>
      </c>
      <c r="D624" s="192">
        <f>SUM(D625:D634)</f>
        <v>7019</v>
      </c>
      <c r="E624" s="193">
        <f t="shared" si="10"/>
        <v>9</v>
      </c>
      <c r="F624" s="190"/>
    </row>
    <row r="625" spans="1:6" ht="15.75" customHeight="1">
      <c r="A625" s="195">
        <v>2120101</v>
      </c>
      <c r="B625" s="196" t="s">
        <v>37</v>
      </c>
      <c r="C625" s="192">
        <v>512</v>
      </c>
      <c r="D625" s="192">
        <v>513</v>
      </c>
      <c r="E625" s="193">
        <f t="shared" si="10"/>
        <v>0.2</v>
      </c>
      <c r="F625" s="190"/>
    </row>
    <row r="626" spans="1:6" ht="14.25">
      <c r="A626" s="195">
        <v>2120102</v>
      </c>
      <c r="B626" s="196" t="s">
        <v>38</v>
      </c>
      <c r="C626" s="192"/>
      <c r="D626" s="192"/>
      <c r="E626" s="193">
        <f t="shared" si="10"/>
      </c>
      <c r="F626" s="190"/>
    </row>
    <row r="627" spans="1:6" ht="15.75" customHeight="1">
      <c r="A627" s="195">
        <v>2120103</v>
      </c>
      <c r="B627" s="196" t="s">
        <v>39</v>
      </c>
      <c r="C627" s="192">
        <v>870</v>
      </c>
      <c r="D627" s="192">
        <v>1228</v>
      </c>
      <c r="E627" s="193">
        <f t="shared" si="10"/>
        <v>41.1</v>
      </c>
      <c r="F627" s="190"/>
    </row>
    <row r="628" spans="1:6" ht="14.25">
      <c r="A628" s="195">
        <v>2120104</v>
      </c>
      <c r="B628" s="196" t="s">
        <v>501</v>
      </c>
      <c r="C628" s="192">
        <v>4359</v>
      </c>
      <c r="D628" s="192">
        <v>4529</v>
      </c>
      <c r="E628" s="193">
        <f t="shared" si="10"/>
        <v>3.9</v>
      </c>
      <c r="F628" s="190"/>
    </row>
    <row r="629" spans="1:6" ht="14.25">
      <c r="A629" s="195">
        <v>2120105</v>
      </c>
      <c r="B629" s="196" t="s">
        <v>502</v>
      </c>
      <c r="C629" s="192"/>
      <c r="D629" s="192"/>
      <c r="E629" s="193">
        <f t="shared" si="10"/>
      </c>
      <c r="F629" s="190"/>
    </row>
    <row r="630" spans="1:6" ht="14.25">
      <c r="A630" s="195">
        <v>2120106</v>
      </c>
      <c r="B630" s="196" t="s">
        <v>503</v>
      </c>
      <c r="C630" s="192">
        <v>163</v>
      </c>
      <c r="D630" s="192">
        <v>212</v>
      </c>
      <c r="E630" s="193">
        <f t="shared" si="10"/>
        <v>30.1</v>
      </c>
      <c r="F630" s="190"/>
    </row>
    <row r="631" spans="1:6" ht="15.75" customHeight="1">
      <c r="A631" s="195">
        <v>2120107</v>
      </c>
      <c r="B631" s="196" t="s">
        <v>504</v>
      </c>
      <c r="C631" s="192"/>
      <c r="D631" s="192"/>
      <c r="E631" s="193">
        <f t="shared" si="10"/>
      </c>
      <c r="F631" s="190"/>
    </row>
    <row r="632" spans="1:6" ht="15.75" customHeight="1">
      <c r="A632" s="195">
        <v>2120109</v>
      </c>
      <c r="B632" s="196" t="s">
        <v>505</v>
      </c>
      <c r="C632" s="192">
        <v>81</v>
      </c>
      <c r="D632" s="192">
        <v>77</v>
      </c>
      <c r="E632" s="193">
        <f t="shared" si="10"/>
        <v>-4.9</v>
      </c>
      <c r="F632" s="190"/>
    </row>
    <row r="633" spans="1:6" ht="14.25">
      <c r="A633" s="195">
        <v>2120110</v>
      </c>
      <c r="B633" s="196" t="s">
        <v>506</v>
      </c>
      <c r="C633" s="192"/>
      <c r="D633" s="192"/>
      <c r="E633" s="193">
        <f t="shared" si="10"/>
      </c>
      <c r="F633" s="190"/>
    </row>
    <row r="634" spans="1:6" ht="14.25">
      <c r="A634" s="195">
        <v>2120199</v>
      </c>
      <c r="B634" s="196" t="s">
        <v>507</v>
      </c>
      <c r="C634" s="192">
        <v>452</v>
      </c>
      <c r="D634" s="192">
        <v>460</v>
      </c>
      <c r="E634" s="193">
        <f t="shared" si="10"/>
        <v>1.8</v>
      </c>
      <c r="F634" s="190"/>
    </row>
    <row r="635" spans="1:6" ht="14.25">
      <c r="A635" s="191">
        <v>21202</v>
      </c>
      <c r="B635" s="191" t="s">
        <v>508</v>
      </c>
      <c r="C635" s="192">
        <f>SUM(C636)</f>
        <v>42</v>
      </c>
      <c r="D635" s="192">
        <f>SUM(D636)</f>
        <v>0</v>
      </c>
      <c r="E635" s="193">
        <f t="shared" si="10"/>
        <v>-100</v>
      </c>
      <c r="F635" s="190"/>
    </row>
    <row r="636" spans="1:6" ht="14.25">
      <c r="A636" s="195">
        <v>2120201</v>
      </c>
      <c r="B636" s="196" t="s">
        <v>508</v>
      </c>
      <c r="C636" s="192">
        <v>42</v>
      </c>
      <c r="D636" s="192"/>
      <c r="E636" s="193">
        <f t="shared" si="10"/>
        <v>-100</v>
      </c>
      <c r="F636" s="190"/>
    </row>
    <row r="637" spans="1:6" ht="14.25">
      <c r="A637" s="191">
        <v>21203</v>
      </c>
      <c r="B637" s="191" t="s">
        <v>509</v>
      </c>
      <c r="C637" s="192">
        <f>SUM(C638:C639)</f>
        <v>0</v>
      </c>
      <c r="D637" s="192">
        <f>SUM(D638:D639)</f>
        <v>0</v>
      </c>
      <c r="E637" s="193">
        <f t="shared" si="10"/>
      </c>
      <c r="F637" s="190"/>
    </row>
    <row r="638" spans="1:6" ht="14.25">
      <c r="A638" s="195">
        <v>2120303</v>
      </c>
      <c r="B638" s="196" t="s">
        <v>510</v>
      </c>
      <c r="C638" s="192"/>
      <c r="D638" s="192"/>
      <c r="E638" s="193">
        <f t="shared" si="10"/>
      </c>
      <c r="F638" s="190"/>
    </row>
    <row r="639" spans="1:6" ht="14.25">
      <c r="A639" s="195">
        <v>2120399</v>
      </c>
      <c r="B639" s="196" t="s">
        <v>511</v>
      </c>
      <c r="C639" s="192"/>
      <c r="D639" s="192"/>
      <c r="E639" s="193">
        <f t="shared" si="10"/>
      </c>
      <c r="F639" s="190"/>
    </row>
    <row r="640" spans="1:6" ht="14.25">
      <c r="A640" s="191">
        <v>21205</v>
      </c>
      <c r="B640" s="191" t="s">
        <v>512</v>
      </c>
      <c r="C640" s="192">
        <f aca="true" t="shared" si="12" ref="C640:D644">SUM(C641)</f>
        <v>0</v>
      </c>
      <c r="D640" s="192">
        <f t="shared" si="12"/>
        <v>0</v>
      </c>
      <c r="E640" s="193">
        <f t="shared" si="10"/>
      </c>
      <c r="F640" s="190"/>
    </row>
    <row r="641" spans="1:6" ht="14.25">
      <c r="A641" s="195">
        <v>2120501</v>
      </c>
      <c r="B641" s="196" t="s">
        <v>512</v>
      </c>
      <c r="C641" s="192"/>
      <c r="D641" s="192"/>
      <c r="E641" s="193">
        <f t="shared" si="10"/>
      </c>
      <c r="F641" s="190"/>
    </row>
    <row r="642" spans="1:6" ht="14.25">
      <c r="A642" s="191">
        <v>21206</v>
      </c>
      <c r="B642" s="191" t="s">
        <v>513</v>
      </c>
      <c r="C642" s="192">
        <f t="shared" si="12"/>
        <v>0</v>
      </c>
      <c r="D642" s="192">
        <f t="shared" si="12"/>
        <v>0</v>
      </c>
      <c r="E642" s="193">
        <f t="shared" si="10"/>
      </c>
      <c r="F642" s="190"/>
    </row>
    <row r="643" spans="1:6" ht="14.25">
      <c r="A643" s="195">
        <v>2120601</v>
      </c>
      <c r="B643" s="196" t="s">
        <v>513</v>
      </c>
      <c r="C643" s="198"/>
      <c r="D643" s="198"/>
      <c r="E643" s="193">
        <f t="shared" si="10"/>
      </c>
      <c r="F643" s="190"/>
    </row>
    <row r="644" spans="1:6" ht="14.25">
      <c r="A644" s="191">
        <v>21299</v>
      </c>
      <c r="B644" s="199" t="s">
        <v>514</v>
      </c>
      <c r="C644" s="198">
        <f t="shared" si="12"/>
        <v>0</v>
      </c>
      <c r="D644" s="198">
        <f t="shared" si="12"/>
        <v>0</v>
      </c>
      <c r="E644" s="193">
        <f t="shared" si="10"/>
      </c>
      <c r="F644" s="190"/>
    </row>
    <row r="645" spans="1:6" ht="14.25">
      <c r="A645" s="195">
        <v>2129901</v>
      </c>
      <c r="B645" s="196" t="s">
        <v>514</v>
      </c>
      <c r="C645" s="198"/>
      <c r="D645" s="198"/>
      <c r="E645" s="193">
        <f t="shared" si="10"/>
      </c>
      <c r="F645" s="190"/>
    </row>
    <row r="646" spans="1:6" ht="14.25">
      <c r="A646" s="191">
        <v>213</v>
      </c>
      <c r="B646" s="199" t="s">
        <v>515</v>
      </c>
      <c r="C646" s="198">
        <f>SUM(C647,C672,C697,C725,C736,C743,C750)</f>
        <v>51956</v>
      </c>
      <c r="D646" s="198">
        <f>SUM(D647,D672,D697,D725,D736,D743,D750)</f>
        <v>75607</v>
      </c>
      <c r="E646" s="193">
        <f t="shared" si="10"/>
        <v>45.5</v>
      </c>
      <c r="F646" s="190"/>
    </row>
    <row r="647" spans="1:6" ht="14.25">
      <c r="A647" s="191">
        <v>21301</v>
      </c>
      <c r="B647" s="199" t="s">
        <v>516</v>
      </c>
      <c r="C647" s="198">
        <f>SUM(C648:C671)</f>
        <v>9911</v>
      </c>
      <c r="D647" s="198">
        <f>SUM(D648:D671)</f>
        <v>30747</v>
      </c>
      <c r="E647" s="193">
        <f t="shared" si="10"/>
        <v>210.2</v>
      </c>
      <c r="F647" s="190"/>
    </row>
    <row r="648" spans="1:6" ht="14.25">
      <c r="A648" s="195">
        <v>2130101</v>
      </c>
      <c r="B648" s="196" t="s">
        <v>37</v>
      </c>
      <c r="C648" s="198">
        <v>1701</v>
      </c>
      <c r="D648" s="198">
        <v>1889</v>
      </c>
      <c r="E648" s="193">
        <f t="shared" si="10"/>
        <v>11.1</v>
      </c>
      <c r="F648" s="190"/>
    </row>
    <row r="649" spans="1:6" ht="14.25">
      <c r="A649" s="195">
        <v>2130102</v>
      </c>
      <c r="B649" s="196" t="s">
        <v>38</v>
      </c>
      <c r="C649" s="198"/>
      <c r="D649" s="198"/>
      <c r="E649" s="193">
        <f t="shared" si="10"/>
      </c>
      <c r="F649" s="190"/>
    </row>
    <row r="650" spans="1:6" ht="14.25">
      <c r="A650" s="195">
        <v>2130103</v>
      </c>
      <c r="B650" s="196" t="s">
        <v>39</v>
      </c>
      <c r="C650" s="198">
        <v>10</v>
      </c>
      <c r="D650" s="198">
        <v>1747</v>
      </c>
      <c r="E650" s="193">
        <f t="shared" si="10"/>
        <v>17370</v>
      </c>
      <c r="F650" s="190"/>
    </row>
    <row r="651" spans="1:6" ht="14.25">
      <c r="A651" s="195">
        <v>2130104</v>
      </c>
      <c r="B651" s="196" t="s">
        <v>46</v>
      </c>
      <c r="C651" s="198">
        <v>4135</v>
      </c>
      <c r="D651" s="198">
        <v>2708</v>
      </c>
      <c r="E651" s="193">
        <f t="shared" si="10"/>
        <v>-34.5</v>
      </c>
      <c r="F651" s="190"/>
    </row>
    <row r="652" spans="1:6" ht="14.25">
      <c r="A652" s="195">
        <v>2130105</v>
      </c>
      <c r="B652" s="196" t="s">
        <v>517</v>
      </c>
      <c r="C652" s="192"/>
      <c r="D652" s="192"/>
      <c r="E652" s="193">
        <f t="shared" si="10"/>
      </c>
      <c r="F652" s="190"/>
    </row>
    <row r="653" spans="1:6" ht="14.25">
      <c r="A653" s="195">
        <v>2130106</v>
      </c>
      <c r="B653" s="196" t="s">
        <v>518</v>
      </c>
      <c r="C653" s="192">
        <v>43</v>
      </c>
      <c r="D653" s="192"/>
      <c r="E653" s="193">
        <f t="shared" si="10"/>
        <v>-100</v>
      </c>
      <c r="F653" s="190"/>
    </row>
    <row r="654" spans="1:6" ht="14.25">
      <c r="A654" s="195">
        <v>2130108</v>
      </c>
      <c r="B654" s="196" t="s">
        <v>519</v>
      </c>
      <c r="C654" s="192">
        <v>581</v>
      </c>
      <c r="D654" s="192">
        <v>177</v>
      </c>
      <c r="E654" s="193">
        <f t="shared" si="10"/>
        <v>-69.5</v>
      </c>
      <c r="F654" s="190"/>
    </row>
    <row r="655" spans="1:6" ht="14.25">
      <c r="A655" s="195">
        <v>2130109</v>
      </c>
      <c r="B655" s="196" t="s">
        <v>520</v>
      </c>
      <c r="C655" s="192"/>
      <c r="D655" s="192"/>
      <c r="E655" s="193">
        <f t="shared" si="10"/>
      </c>
      <c r="F655" s="190"/>
    </row>
    <row r="656" spans="1:6" ht="14.25">
      <c r="A656" s="195">
        <v>2130110</v>
      </c>
      <c r="B656" s="196" t="s">
        <v>521</v>
      </c>
      <c r="C656" s="192"/>
      <c r="D656" s="192"/>
      <c r="E656" s="193">
        <f aca="true" t="shared" si="13" ref="E656:E718">IF(C656=0,"",ROUND(D656/C656*100-100,1))</f>
      </c>
      <c r="F656" s="190"/>
    </row>
    <row r="657" spans="1:6" ht="14.25">
      <c r="A657" s="195">
        <v>2130111</v>
      </c>
      <c r="B657" s="196" t="s">
        <v>522</v>
      </c>
      <c r="C657" s="192"/>
      <c r="D657" s="192"/>
      <c r="E657" s="193">
        <f t="shared" si="13"/>
      </c>
      <c r="F657" s="190"/>
    </row>
    <row r="658" spans="1:6" ht="15.75" customHeight="1">
      <c r="A658" s="195">
        <v>2130112</v>
      </c>
      <c r="B658" s="196" t="s">
        <v>523</v>
      </c>
      <c r="C658" s="192"/>
      <c r="D658" s="192"/>
      <c r="E658" s="193">
        <f t="shared" si="13"/>
      </c>
      <c r="F658" s="190"/>
    </row>
    <row r="659" spans="1:6" ht="14.25">
      <c r="A659" s="195">
        <v>2130119</v>
      </c>
      <c r="B659" s="196" t="s">
        <v>524</v>
      </c>
      <c r="C659" s="192"/>
      <c r="D659" s="192"/>
      <c r="E659" s="193">
        <f t="shared" si="13"/>
      </c>
      <c r="F659" s="190"/>
    </row>
    <row r="660" spans="1:6" ht="14.25">
      <c r="A660" s="195">
        <v>2130120</v>
      </c>
      <c r="B660" s="196" t="s">
        <v>525</v>
      </c>
      <c r="C660" s="192"/>
      <c r="D660" s="192"/>
      <c r="E660" s="193">
        <f t="shared" si="13"/>
      </c>
      <c r="F660" s="190"/>
    </row>
    <row r="661" spans="1:6" ht="14.25">
      <c r="A661" s="195">
        <v>2130121</v>
      </c>
      <c r="B661" s="196" t="s">
        <v>526</v>
      </c>
      <c r="C661" s="192"/>
      <c r="D661" s="192"/>
      <c r="E661" s="193">
        <f t="shared" si="13"/>
      </c>
      <c r="F661" s="190"/>
    </row>
    <row r="662" spans="1:6" ht="14.25">
      <c r="A662" s="195">
        <v>2130122</v>
      </c>
      <c r="B662" s="196" t="s">
        <v>527</v>
      </c>
      <c r="C662" s="192">
        <v>3359</v>
      </c>
      <c r="D662" s="192"/>
      <c r="E662" s="193">
        <f t="shared" si="13"/>
        <v>-100</v>
      </c>
      <c r="F662" s="190"/>
    </row>
    <row r="663" spans="1:6" ht="14.25">
      <c r="A663" s="195">
        <v>2130124</v>
      </c>
      <c r="B663" s="196" t="s">
        <v>528</v>
      </c>
      <c r="C663" s="192"/>
      <c r="D663" s="192"/>
      <c r="E663" s="193">
        <f t="shared" si="13"/>
      </c>
      <c r="F663" s="190"/>
    </row>
    <row r="664" spans="1:6" ht="14.25">
      <c r="A664" s="195">
        <v>2130125</v>
      </c>
      <c r="B664" s="196" t="s">
        <v>529</v>
      </c>
      <c r="C664" s="192"/>
      <c r="D664" s="192"/>
      <c r="E664" s="193">
        <f t="shared" si="13"/>
      </c>
      <c r="F664" s="190"/>
    </row>
    <row r="665" spans="1:6" ht="14.25">
      <c r="A665" s="195">
        <v>2130126</v>
      </c>
      <c r="B665" s="196" t="s">
        <v>530</v>
      </c>
      <c r="C665" s="192"/>
      <c r="D665" s="192"/>
      <c r="E665" s="193">
        <f t="shared" si="13"/>
      </c>
      <c r="F665" s="190"/>
    </row>
    <row r="666" spans="1:6" ht="14.25">
      <c r="A666" s="195">
        <v>2130135</v>
      </c>
      <c r="B666" s="196" t="s">
        <v>531</v>
      </c>
      <c r="C666" s="192"/>
      <c r="D666" s="192"/>
      <c r="E666" s="193">
        <f t="shared" si="13"/>
      </c>
      <c r="F666" s="190"/>
    </row>
    <row r="667" spans="1:6" ht="14.25">
      <c r="A667" s="195">
        <v>2130142</v>
      </c>
      <c r="B667" s="196" t="s">
        <v>532</v>
      </c>
      <c r="C667" s="192"/>
      <c r="D667" s="192"/>
      <c r="E667" s="193">
        <f t="shared" si="13"/>
      </c>
      <c r="F667" s="190"/>
    </row>
    <row r="668" spans="1:6" ht="14.25">
      <c r="A668" s="195">
        <v>2130148</v>
      </c>
      <c r="B668" s="196" t="s">
        <v>533</v>
      </c>
      <c r="C668" s="192">
        <v>2</v>
      </c>
      <c r="D668" s="192"/>
      <c r="E668" s="193">
        <f t="shared" si="13"/>
        <v>-100</v>
      </c>
      <c r="F668" s="190"/>
    </row>
    <row r="669" spans="1:6" ht="14.25">
      <c r="A669" s="195">
        <v>2130152</v>
      </c>
      <c r="B669" s="196" t="s">
        <v>534</v>
      </c>
      <c r="C669" s="192"/>
      <c r="D669" s="192"/>
      <c r="E669" s="193">
        <f t="shared" si="13"/>
      </c>
      <c r="F669" s="190"/>
    </row>
    <row r="670" spans="1:6" ht="14.25">
      <c r="A670" s="195">
        <v>2130153</v>
      </c>
      <c r="B670" s="196" t="s">
        <v>535</v>
      </c>
      <c r="C670" s="192"/>
      <c r="D670" s="192"/>
      <c r="E670" s="193">
        <f t="shared" si="13"/>
      </c>
      <c r="F670" s="190"/>
    </row>
    <row r="671" spans="1:6" ht="14.25">
      <c r="A671" s="195">
        <v>2130199</v>
      </c>
      <c r="B671" s="196" t="s">
        <v>536</v>
      </c>
      <c r="C671" s="192">
        <v>80</v>
      </c>
      <c r="D671" s="192">
        <v>24226</v>
      </c>
      <c r="E671" s="193">
        <f t="shared" si="13"/>
        <v>30182.5</v>
      </c>
      <c r="F671" s="190"/>
    </row>
    <row r="672" spans="1:6" ht="14.25">
      <c r="A672" s="191">
        <v>21302</v>
      </c>
      <c r="B672" s="191" t="s">
        <v>537</v>
      </c>
      <c r="C672" s="192">
        <f>SUM(C673:C696)</f>
        <v>1848</v>
      </c>
      <c r="D672" s="192">
        <f>SUM(D673:D696)</f>
        <v>1520</v>
      </c>
      <c r="E672" s="193">
        <f t="shared" si="13"/>
        <v>-17.7</v>
      </c>
      <c r="F672" s="190"/>
    </row>
    <row r="673" spans="1:6" ht="14.25">
      <c r="A673" s="195">
        <v>2130201</v>
      </c>
      <c r="B673" s="196" t="s">
        <v>37</v>
      </c>
      <c r="C673" s="192">
        <v>381</v>
      </c>
      <c r="D673" s="192">
        <v>239</v>
      </c>
      <c r="E673" s="193">
        <f t="shared" si="13"/>
        <v>-37.3</v>
      </c>
      <c r="F673" s="190"/>
    </row>
    <row r="674" spans="1:6" ht="14.25">
      <c r="A674" s="195">
        <v>2130202</v>
      </c>
      <c r="B674" s="196" t="s">
        <v>38</v>
      </c>
      <c r="C674" s="192"/>
      <c r="D674" s="192"/>
      <c r="E674" s="193">
        <f t="shared" si="13"/>
      </c>
      <c r="F674" s="190"/>
    </row>
    <row r="675" spans="1:6" ht="14.25">
      <c r="A675" s="195">
        <v>2130203</v>
      </c>
      <c r="B675" s="196" t="s">
        <v>39</v>
      </c>
      <c r="C675" s="192"/>
      <c r="D675" s="192"/>
      <c r="E675" s="193">
        <f t="shared" si="13"/>
      </c>
      <c r="F675" s="190"/>
    </row>
    <row r="676" spans="1:6" ht="14.25">
      <c r="A676" s="195">
        <v>2130204</v>
      </c>
      <c r="B676" s="196" t="s">
        <v>538</v>
      </c>
      <c r="C676" s="192">
        <v>179</v>
      </c>
      <c r="D676" s="192">
        <v>348</v>
      </c>
      <c r="E676" s="193">
        <f t="shared" si="13"/>
        <v>94.4</v>
      </c>
      <c r="F676" s="190"/>
    </row>
    <row r="677" spans="1:6" ht="14.25">
      <c r="A677" s="195">
        <v>2130205</v>
      </c>
      <c r="B677" s="196" t="s">
        <v>539</v>
      </c>
      <c r="C677" s="192"/>
      <c r="D677" s="192">
        <v>165</v>
      </c>
      <c r="E677" s="193">
        <f t="shared" si="13"/>
      </c>
      <c r="F677" s="190"/>
    </row>
    <row r="678" spans="1:6" ht="14.25">
      <c r="A678" s="195">
        <v>2130206</v>
      </c>
      <c r="B678" s="196" t="s">
        <v>540</v>
      </c>
      <c r="C678" s="192"/>
      <c r="D678" s="192"/>
      <c r="E678" s="193">
        <f t="shared" si="13"/>
      </c>
      <c r="F678" s="190"/>
    </row>
    <row r="679" spans="1:6" ht="14.25">
      <c r="A679" s="195">
        <v>2130207</v>
      </c>
      <c r="B679" s="196" t="s">
        <v>541</v>
      </c>
      <c r="C679" s="192"/>
      <c r="D679" s="192"/>
      <c r="E679" s="193">
        <f t="shared" si="13"/>
      </c>
      <c r="F679" s="190"/>
    </row>
    <row r="680" spans="1:6" ht="14.25">
      <c r="A680" s="195">
        <v>2130209</v>
      </c>
      <c r="B680" s="196" t="s">
        <v>542</v>
      </c>
      <c r="C680" s="192"/>
      <c r="D680" s="192"/>
      <c r="E680" s="193">
        <f t="shared" si="13"/>
      </c>
      <c r="F680" s="190"/>
    </row>
    <row r="681" spans="1:6" ht="14.25">
      <c r="A681" s="195">
        <v>2130210</v>
      </c>
      <c r="B681" s="196" t="s">
        <v>543</v>
      </c>
      <c r="C681" s="192"/>
      <c r="D681" s="192"/>
      <c r="E681" s="193">
        <f t="shared" si="13"/>
      </c>
      <c r="F681" s="190"/>
    </row>
    <row r="682" spans="1:6" ht="15.75" customHeight="1">
      <c r="A682" s="195">
        <v>2130211</v>
      </c>
      <c r="B682" s="196" t="s">
        <v>544</v>
      </c>
      <c r="C682" s="192"/>
      <c r="D682" s="192"/>
      <c r="E682" s="193">
        <f t="shared" si="13"/>
      </c>
      <c r="F682" s="190"/>
    </row>
    <row r="683" spans="1:6" ht="15.75" customHeight="1">
      <c r="A683" s="195">
        <v>2130212</v>
      </c>
      <c r="B683" s="196" t="s">
        <v>545</v>
      </c>
      <c r="C683" s="192"/>
      <c r="D683" s="192"/>
      <c r="E683" s="193"/>
      <c r="F683" s="190"/>
    </row>
    <row r="684" spans="1:6" ht="14.25">
      <c r="A684" s="195">
        <v>2130213</v>
      </c>
      <c r="B684" s="196" t="s">
        <v>546</v>
      </c>
      <c r="C684" s="192"/>
      <c r="D684" s="192"/>
      <c r="E684" s="193">
        <f t="shared" si="13"/>
      </c>
      <c r="F684" s="190"/>
    </row>
    <row r="685" spans="1:6" ht="14.25">
      <c r="A685" s="195">
        <v>2130217</v>
      </c>
      <c r="B685" s="196" t="s">
        <v>547</v>
      </c>
      <c r="C685" s="192"/>
      <c r="D685" s="192"/>
      <c r="E685" s="193"/>
      <c r="F685" s="190"/>
    </row>
    <row r="686" spans="1:6" ht="14.25">
      <c r="A686" s="195">
        <v>2130220</v>
      </c>
      <c r="B686" s="196" t="s">
        <v>548</v>
      </c>
      <c r="C686" s="192"/>
      <c r="D686" s="192"/>
      <c r="E686" s="193">
        <f t="shared" si="13"/>
      </c>
      <c r="F686" s="190"/>
    </row>
    <row r="687" spans="1:6" ht="14.25">
      <c r="A687" s="195">
        <v>2130221</v>
      </c>
      <c r="B687" s="196" t="s">
        <v>549</v>
      </c>
      <c r="C687" s="192"/>
      <c r="D687" s="192"/>
      <c r="E687" s="193">
        <f t="shared" si="13"/>
      </c>
      <c r="F687" s="190"/>
    </row>
    <row r="688" spans="1:6" ht="14.25">
      <c r="A688" s="195">
        <v>2130223</v>
      </c>
      <c r="B688" s="196" t="s">
        <v>550</v>
      </c>
      <c r="C688" s="192"/>
      <c r="D688" s="192"/>
      <c r="E688" s="193">
        <f t="shared" si="13"/>
      </c>
      <c r="F688" s="190"/>
    </row>
    <row r="689" spans="1:6" ht="14.25">
      <c r="A689" s="195">
        <v>2130226</v>
      </c>
      <c r="B689" s="196" t="s">
        <v>551</v>
      </c>
      <c r="C689" s="192"/>
      <c r="D689" s="192"/>
      <c r="E689" s="193">
        <f t="shared" si="13"/>
      </c>
      <c r="F689" s="190"/>
    </row>
    <row r="690" spans="1:6" ht="14.25">
      <c r="A690" s="195">
        <v>2130227</v>
      </c>
      <c r="B690" s="196" t="s">
        <v>552</v>
      </c>
      <c r="C690" s="192"/>
      <c r="D690" s="192"/>
      <c r="E690" s="193">
        <f t="shared" si="13"/>
      </c>
      <c r="F690" s="190"/>
    </row>
    <row r="691" spans="1:6" ht="14.25">
      <c r="A691" s="195">
        <v>2130232</v>
      </c>
      <c r="B691" s="196" t="s">
        <v>553</v>
      </c>
      <c r="C691" s="192"/>
      <c r="D691" s="192"/>
      <c r="E691" s="193">
        <f t="shared" si="13"/>
      </c>
      <c r="F691" s="190"/>
    </row>
    <row r="692" spans="1:6" ht="14.25">
      <c r="A692" s="195">
        <v>2130234</v>
      </c>
      <c r="B692" s="196" t="s">
        <v>554</v>
      </c>
      <c r="C692" s="192"/>
      <c r="D692" s="192">
        <v>20</v>
      </c>
      <c r="E692" s="193">
        <f t="shared" si="13"/>
      </c>
      <c r="F692" s="190"/>
    </row>
    <row r="693" spans="1:6" ht="14.25">
      <c r="A693" s="195">
        <v>2130235</v>
      </c>
      <c r="B693" s="196" t="s">
        <v>555</v>
      </c>
      <c r="C693" s="192"/>
      <c r="D693" s="192"/>
      <c r="E693" s="193"/>
      <c r="F693" s="190"/>
    </row>
    <row r="694" spans="1:6" ht="14.25">
      <c r="A694" s="195">
        <v>2130236</v>
      </c>
      <c r="B694" s="196" t="s">
        <v>556</v>
      </c>
      <c r="C694" s="192"/>
      <c r="D694" s="192"/>
      <c r="E694" s="193"/>
      <c r="F694" s="190"/>
    </row>
    <row r="695" spans="1:6" ht="14.25">
      <c r="A695" s="195">
        <v>2130237</v>
      </c>
      <c r="B695" s="196" t="s">
        <v>523</v>
      </c>
      <c r="C695" s="192"/>
      <c r="D695" s="192"/>
      <c r="E695" s="193"/>
      <c r="F695" s="190"/>
    </row>
    <row r="696" spans="1:6" ht="14.25">
      <c r="A696" s="195">
        <v>2130299</v>
      </c>
      <c r="B696" s="196" t="s">
        <v>557</v>
      </c>
      <c r="C696" s="192">
        <v>1288</v>
      </c>
      <c r="D696" s="192">
        <v>748</v>
      </c>
      <c r="E696" s="193">
        <f t="shared" si="13"/>
        <v>-41.9</v>
      </c>
      <c r="F696" s="190"/>
    </row>
    <row r="697" spans="1:6" ht="14.25">
      <c r="A697" s="191">
        <v>21303</v>
      </c>
      <c r="B697" s="191" t="s">
        <v>558</v>
      </c>
      <c r="C697" s="192">
        <f>SUM(C698:C724)</f>
        <v>3497</v>
      </c>
      <c r="D697" s="192">
        <f>SUM(D698:D724)</f>
        <v>3867</v>
      </c>
      <c r="E697" s="193">
        <f t="shared" si="13"/>
        <v>10.6</v>
      </c>
      <c r="F697" s="190"/>
    </row>
    <row r="698" spans="1:6" ht="14.25">
      <c r="A698" s="195">
        <v>2130301</v>
      </c>
      <c r="B698" s="196" t="s">
        <v>37</v>
      </c>
      <c r="C698" s="192">
        <v>169</v>
      </c>
      <c r="D698" s="192">
        <v>206</v>
      </c>
      <c r="E698" s="193">
        <f t="shared" si="13"/>
        <v>21.9</v>
      </c>
      <c r="F698" s="190"/>
    </row>
    <row r="699" spans="1:6" ht="14.25">
      <c r="A699" s="195">
        <v>2130302</v>
      </c>
      <c r="B699" s="196" t="s">
        <v>38</v>
      </c>
      <c r="C699" s="192"/>
      <c r="D699" s="192"/>
      <c r="E699" s="193">
        <f t="shared" si="13"/>
      </c>
      <c r="F699" s="190"/>
    </row>
    <row r="700" spans="1:6" ht="14.25">
      <c r="A700" s="195">
        <v>2130303</v>
      </c>
      <c r="B700" s="196" t="s">
        <v>39</v>
      </c>
      <c r="C700" s="192">
        <v>910</v>
      </c>
      <c r="D700" s="192">
        <v>904</v>
      </c>
      <c r="E700" s="193">
        <f t="shared" si="13"/>
        <v>-0.7</v>
      </c>
      <c r="F700" s="190"/>
    </row>
    <row r="701" spans="1:6" ht="14.25">
      <c r="A701" s="195">
        <v>2130304</v>
      </c>
      <c r="B701" s="196" t="s">
        <v>559</v>
      </c>
      <c r="C701" s="192"/>
      <c r="D701" s="192"/>
      <c r="E701" s="193">
        <f t="shared" si="13"/>
      </c>
      <c r="F701" s="190"/>
    </row>
    <row r="702" spans="1:6" ht="14.25">
      <c r="A702" s="195">
        <v>2130305</v>
      </c>
      <c r="B702" s="196" t="s">
        <v>560</v>
      </c>
      <c r="C702" s="192"/>
      <c r="D702" s="192">
        <v>64</v>
      </c>
      <c r="E702" s="193">
        <f t="shared" si="13"/>
      </c>
      <c r="F702" s="190"/>
    </row>
    <row r="703" spans="1:6" ht="14.25">
      <c r="A703" s="195">
        <v>2130306</v>
      </c>
      <c r="B703" s="196" t="s">
        <v>561</v>
      </c>
      <c r="C703" s="192">
        <v>307</v>
      </c>
      <c r="D703" s="192">
        <v>543</v>
      </c>
      <c r="E703" s="193">
        <f t="shared" si="13"/>
        <v>76.9</v>
      </c>
      <c r="F703" s="190"/>
    </row>
    <row r="704" spans="1:6" ht="14.25">
      <c r="A704" s="195">
        <v>2130307</v>
      </c>
      <c r="B704" s="196" t="s">
        <v>562</v>
      </c>
      <c r="C704" s="192"/>
      <c r="D704" s="192"/>
      <c r="E704" s="193">
        <f t="shared" si="13"/>
      </c>
      <c r="F704" s="190"/>
    </row>
    <row r="705" spans="1:6" ht="14.25">
      <c r="A705" s="195">
        <v>2130308</v>
      </c>
      <c r="B705" s="196" t="s">
        <v>563</v>
      </c>
      <c r="C705" s="192"/>
      <c r="D705" s="192"/>
      <c r="E705" s="193">
        <f t="shared" si="13"/>
      </c>
      <c r="F705" s="190"/>
    </row>
    <row r="706" spans="1:6" ht="14.25">
      <c r="A706" s="195">
        <v>2130309</v>
      </c>
      <c r="B706" s="196" t="s">
        <v>564</v>
      </c>
      <c r="C706" s="192"/>
      <c r="D706" s="192"/>
      <c r="E706" s="193">
        <f t="shared" si="13"/>
      </c>
      <c r="F706" s="190"/>
    </row>
    <row r="707" spans="1:6" ht="14.25">
      <c r="A707" s="195">
        <v>2130310</v>
      </c>
      <c r="B707" s="196" t="s">
        <v>565</v>
      </c>
      <c r="C707" s="192"/>
      <c r="D707" s="192">
        <v>380</v>
      </c>
      <c r="E707" s="193">
        <f t="shared" si="13"/>
      </c>
      <c r="F707" s="190"/>
    </row>
    <row r="708" spans="1:6" ht="15.75" customHeight="1">
      <c r="A708" s="195">
        <v>2130311</v>
      </c>
      <c r="B708" s="196" t="s">
        <v>566</v>
      </c>
      <c r="C708" s="192">
        <v>494</v>
      </c>
      <c r="D708" s="192">
        <v>353</v>
      </c>
      <c r="E708" s="193">
        <f t="shared" si="13"/>
        <v>-28.5</v>
      </c>
      <c r="F708" s="190"/>
    </row>
    <row r="709" spans="1:6" ht="14.25">
      <c r="A709" s="195">
        <v>2130312</v>
      </c>
      <c r="B709" s="196" t="s">
        <v>567</v>
      </c>
      <c r="C709" s="192"/>
      <c r="D709" s="192"/>
      <c r="E709" s="193">
        <f t="shared" si="13"/>
      </c>
      <c r="F709" s="190"/>
    </row>
    <row r="710" spans="1:6" ht="14.25">
      <c r="A710" s="195">
        <v>2130313</v>
      </c>
      <c r="B710" s="196" t="s">
        <v>568</v>
      </c>
      <c r="C710" s="192"/>
      <c r="D710" s="192"/>
      <c r="E710" s="193">
        <f t="shared" si="13"/>
      </c>
      <c r="F710" s="190"/>
    </row>
    <row r="711" spans="1:6" ht="14.25">
      <c r="A711" s="195">
        <v>2130314</v>
      </c>
      <c r="B711" s="196" t="s">
        <v>569</v>
      </c>
      <c r="C711" s="192">
        <v>50</v>
      </c>
      <c r="D711" s="192">
        <v>50</v>
      </c>
      <c r="E711" s="193">
        <f t="shared" si="13"/>
        <v>0</v>
      </c>
      <c r="F711" s="190"/>
    </row>
    <row r="712" spans="1:6" ht="14.25">
      <c r="A712" s="195">
        <v>2130315</v>
      </c>
      <c r="B712" s="196" t="s">
        <v>570</v>
      </c>
      <c r="C712" s="192"/>
      <c r="D712" s="192"/>
      <c r="E712" s="193">
        <f t="shared" si="13"/>
      </c>
      <c r="F712" s="190"/>
    </row>
    <row r="713" spans="1:6" ht="14.25">
      <c r="A713" s="195">
        <v>2130316</v>
      </c>
      <c r="B713" s="196" t="s">
        <v>571</v>
      </c>
      <c r="C713" s="192"/>
      <c r="D713" s="192"/>
      <c r="E713" s="193">
        <f t="shared" si="13"/>
      </c>
      <c r="F713" s="190"/>
    </row>
    <row r="714" spans="1:6" ht="14.25">
      <c r="A714" s="195">
        <v>2130317</v>
      </c>
      <c r="B714" s="196" t="s">
        <v>572</v>
      </c>
      <c r="C714" s="192"/>
      <c r="D714" s="192"/>
      <c r="E714" s="193">
        <f t="shared" si="13"/>
      </c>
      <c r="F714" s="190"/>
    </row>
    <row r="715" spans="1:6" ht="14.25">
      <c r="A715" s="195">
        <v>2130318</v>
      </c>
      <c r="B715" s="196" t="s">
        <v>573</v>
      </c>
      <c r="C715" s="192"/>
      <c r="D715" s="192"/>
      <c r="E715" s="193"/>
      <c r="F715" s="190"/>
    </row>
    <row r="716" spans="1:6" ht="14.25">
      <c r="A716" s="195">
        <v>2130319</v>
      </c>
      <c r="B716" s="196" t="s">
        <v>574</v>
      </c>
      <c r="C716" s="192">
        <v>1507</v>
      </c>
      <c r="D716" s="192">
        <v>1317</v>
      </c>
      <c r="E716" s="193">
        <f t="shared" si="13"/>
        <v>-12.6</v>
      </c>
      <c r="F716" s="190"/>
    </row>
    <row r="717" spans="1:6" ht="14.25">
      <c r="A717" s="195">
        <v>2130321</v>
      </c>
      <c r="B717" s="196" t="s">
        <v>575</v>
      </c>
      <c r="C717" s="192"/>
      <c r="D717" s="192"/>
      <c r="E717" s="193">
        <f t="shared" si="13"/>
      </c>
      <c r="F717" s="190"/>
    </row>
    <row r="718" spans="1:6" ht="14.25">
      <c r="A718" s="195">
        <v>2130322</v>
      </c>
      <c r="B718" s="196" t="s">
        <v>576</v>
      </c>
      <c r="C718" s="192"/>
      <c r="D718" s="192"/>
      <c r="E718" s="193">
        <f t="shared" si="13"/>
      </c>
      <c r="F718" s="190"/>
    </row>
    <row r="719" spans="1:6" ht="14.25">
      <c r="A719" s="195">
        <v>2130333</v>
      </c>
      <c r="B719" s="196" t="s">
        <v>550</v>
      </c>
      <c r="C719" s="192"/>
      <c r="D719" s="192"/>
      <c r="E719" s="193">
        <f aca="true" t="shared" si="14" ref="E719:E774">IF(C719=0,"",ROUND(D719/C719*100-100,1))</f>
      </c>
      <c r="F719" s="190"/>
    </row>
    <row r="720" spans="1:6" ht="14.25">
      <c r="A720" s="195">
        <v>2130334</v>
      </c>
      <c r="B720" s="196" t="s">
        <v>577</v>
      </c>
      <c r="C720" s="192"/>
      <c r="D720" s="192"/>
      <c r="E720" s="193">
        <f t="shared" si="14"/>
      </c>
      <c r="F720" s="190"/>
    </row>
    <row r="721" spans="1:6" ht="14.25">
      <c r="A721" s="195">
        <v>2130335</v>
      </c>
      <c r="B721" s="196" t="s">
        <v>578</v>
      </c>
      <c r="C721" s="192">
        <v>40</v>
      </c>
      <c r="D721" s="192">
        <v>50</v>
      </c>
      <c r="E721" s="193">
        <f t="shared" si="14"/>
        <v>25</v>
      </c>
      <c r="F721" s="190"/>
    </row>
    <row r="722" spans="1:6" ht="14.25">
      <c r="A722" s="195">
        <v>2130336</v>
      </c>
      <c r="B722" s="196" t="s">
        <v>579</v>
      </c>
      <c r="C722" s="192"/>
      <c r="D722" s="192"/>
      <c r="E722" s="193">
        <f t="shared" si="14"/>
      </c>
      <c r="F722" s="190"/>
    </row>
    <row r="723" spans="1:6" ht="14.25">
      <c r="A723" s="195">
        <v>2130337</v>
      </c>
      <c r="B723" s="196" t="s">
        <v>580</v>
      </c>
      <c r="C723" s="192"/>
      <c r="D723" s="192"/>
      <c r="E723" s="193">
        <f t="shared" si="14"/>
      </c>
      <c r="F723" s="190"/>
    </row>
    <row r="724" spans="1:6" ht="14.25">
      <c r="A724" s="195">
        <v>2130399</v>
      </c>
      <c r="B724" s="196" t="s">
        <v>581</v>
      </c>
      <c r="C724" s="192">
        <v>20</v>
      </c>
      <c r="D724" s="192"/>
      <c r="E724" s="193">
        <f t="shared" si="14"/>
        <v>-100</v>
      </c>
      <c r="F724" s="190"/>
    </row>
    <row r="725" spans="1:6" ht="14.25">
      <c r="A725" s="191">
        <v>21305</v>
      </c>
      <c r="B725" s="200" t="s">
        <v>582</v>
      </c>
      <c r="C725" s="192">
        <f>SUM(C726:C735)</f>
        <v>28151</v>
      </c>
      <c r="D725" s="192">
        <f>SUM(D726:D735)</f>
        <v>27627</v>
      </c>
      <c r="E725" s="193">
        <f t="shared" si="14"/>
        <v>-1.9</v>
      </c>
      <c r="F725" s="190"/>
    </row>
    <row r="726" spans="1:6" ht="15.75" customHeight="1">
      <c r="A726" s="195">
        <v>2130501</v>
      </c>
      <c r="B726" s="196" t="s">
        <v>37</v>
      </c>
      <c r="C726" s="192">
        <v>439</v>
      </c>
      <c r="D726" s="192">
        <v>449</v>
      </c>
      <c r="E726" s="193">
        <f t="shared" si="14"/>
        <v>2.3</v>
      </c>
      <c r="F726" s="190"/>
    </row>
    <row r="727" spans="1:6" ht="14.25">
      <c r="A727" s="195">
        <v>2130502</v>
      </c>
      <c r="B727" s="196" t="s">
        <v>38</v>
      </c>
      <c r="C727" s="192"/>
      <c r="D727" s="192"/>
      <c r="E727" s="193">
        <f t="shared" si="14"/>
      </c>
      <c r="F727" s="190"/>
    </row>
    <row r="728" spans="1:6" ht="14.25">
      <c r="A728" s="195">
        <v>2130503</v>
      </c>
      <c r="B728" s="196" t="s">
        <v>39</v>
      </c>
      <c r="C728" s="192"/>
      <c r="D728" s="192"/>
      <c r="E728" s="193">
        <f t="shared" si="14"/>
      </c>
      <c r="F728" s="190"/>
    </row>
    <row r="729" spans="1:6" ht="14.25">
      <c r="A729" s="195">
        <v>2130504</v>
      </c>
      <c r="B729" s="196" t="s">
        <v>583</v>
      </c>
      <c r="C729" s="192">
        <v>10602</v>
      </c>
      <c r="D729" s="192">
        <v>13850</v>
      </c>
      <c r="E729" s="193">
        <f t="shared" si="14"/>
        <v>30.6</v>
      </c>
      <c r="F729" s="190"/>
    </row>
    <row r="730" spans="1:6" ht="14.25">
      <c r="A730" s="195">
        <v>2130505</v>
      </c>
      <c r="B730" s="196" t="s">
        <v>584</v>
      </c>
      <c r="C730" s="192">
        <v>295</v>
      </c>
      <c r="D730" s="192"/>
      <c r="E730" s="193">
        <f t="shared" si="14"/>
        <v>-100</v>
      </c>
      <c r="F730" s="190"/>
    </row>
    <row r="731" spans="1:6" ht="14.25">
      <c r="A731" s="195">
        <v>2130506</v>
      </c>
      <c r="B731" s="196" t="s">
        <v>585</v>
      </c>
      <c r="C731" s="192">
        <v>5229</v>
      </c>
      <c r="D731" s="192"/>
      <c r="E731" s="193">
        <f t="shared" si="14"/>
        <v>-100</v>
      </c>
      <c r="F731" s="190"/>
    </row>
    <row r="732" spans="1:6" ht="14.25">
      <c r="A732" s="195">
        <v>2130507</v>
      </c>
      <c r="B732" s="196" t="s">
        <v>586</v>
      </c>
      <c r="C732" s="192"/>
      <c r="D732" s="192"/>
      <c r="E732" s="193">
        <f t="shared" si="14"/>
      </c>
      <c r="F732" s="190"/>
    </row>
    <row r="733" spans="1:6" ht="14.25">
      <c r="A733" s="195">
        <v>2130508</v>
      </c>
      <c r="B733" s="196" t="s">
        <v>587</v>
      </c>
      <c r="C733" s="192"/>
      <c r="D733" s="192"/>
      <c r="E733" s="193">
        <f t="shared" si="14"/>
      </c>
      <c r="F733" s="190"/>
    </row>
    <row r="734" spans="1:6" ht="14.25">
      <c r="A734" s="195">
        <v>2130550</v>
      </c>
      <c r="B734" s="196" t="s">
        <v>588</v>
      </c>
      <c r="C734" s="192"/>
      <c r="D734" s="192"/>
      <c r="E734" s="193">
        <f t="shared" si="14"/>
      </c>
      <c r="F734" s="190"/>
    </row>
    <row r="735" spans="1:6" ht="14.25">
      <c r="A735" s="195">
        <v>2130599</v>
      </c>
      <c r="B735" s="196" t="s">
        <v>589</v>
      </c>
      <c r="C735" s="192">
        <v>11586</v>
      </c>
      <c r="D735" s="192">
        <v>13328</v>
      </c>
      <c r="E735" s="193">
        <f t="shared" si="14"/>
        <v>15</v>
      </c>
      <c r="F735" s="190"/>
    </row>
    <row r="736" spans="1:6" ht="14.25">
      <c r="A736" s="191">
        <v>21307</v>
      </c>
      <c r="B736" s="191" t="s">
        <v>590</v>
      </c>
      <c r="C736" s="192">
        <f>SUM(C737:C742)</f>
        <v>5855</v>
      </c>
      <c r="D736" s="192">
        <f>SUM(D737:D742)</f>
        <v>9510</v>
      </c>
      <c r="E736" s="193">
        <f t="shared" si="14"/>
        <v>62.4</v>
      </c>
      <c r="F736" s="190"/>
    </row>
    <row r="737" spans="1:6" ht="14.25">
      <c r="A737" s="195">
        <v>2130701</v>
      </c>
      <c r="B737" s="196" t="s">
        <v>591</v>
      </c>
      <c r="C737" s="192"/>
      <c r="D737" s="192">
        <v>131</v>
      </c>
      <c r="E737" s="193">
        <f t="shared" si="14"/>
      </c>
      <c r="F737" s="190"/>
    </row>
    <row r="738" spans="1:6" ht="15.75" customHeight="1">
      <c r="A738" s="195">
        <v>2130704</v>
      </c>
      <c r="B738" s="196" t="s">
        <v>592</v>
      </c>
      <c r="C738" s="192">
        <v>9</v>
      </c>
      <c r="D738" s="192">
        <v>9</v>
      </c>
      <c r="E738" s="193">
        <f t="shared" si="14"/>
        <v>0</v>
      </c>
      <c r="F738" s="190"/>
    </row>
    <row r="739" spans="1:6" ht="15.75" customHeight="1">
      <c r="A739" s="195">
        <v>2130705</v>
      </c>
      <c r="B739" s="196" t="s">
        <v>593</v>
      </c>
      <c r="C739" s="192">
        <v>5846</v>
      </c>
      <c r="D739" s="192">
        <v>6216</v>
      </c>
      <c r="E739" s="193">
        <f t="shared" si="14"/>
        <v>6.3</v>
      </c>
      <c r="F739" s="190"/>
    </row>
    <row r="740" spans="1:6" ht="14.25">
      <c r="A740" s="195">
        <v>2130706</v>
      </c>
      <c r="B740" s="196" t="s">
        <v>594</v>
      </c>
      <c r="C740" s="192"/>
      <c r="D740" s="192"/>
      <c r="E740" s="193">
        <f t="shared" si="14"/>
      </c>
      <c r="F740" s="190"/>
    </row>
    <row r="741" spans="1:6" ht="14.25">
      <c r="A741" s="195">
        <v>2130707</v>
      </c>
      <c r="B741" s="196" t="s">
        <v>595</v>
      </c>
      <c r="C741" s="192"/>
      <c r="D741" s="192"/>
      <c r="E741" s="193">
        <f t="shared" si="14"/>
      </c>
      <c r="F741" s="190"/>
    </row>
    <row r="742" spans="1:6" ht="14.25">
      <c r="A742" s="195">
        <v>2130799</v>
      </c>
      <c r="B742" s="196" t="s">
        <v>596</v>
      </c>
      <c r="C742" s="192"/>
      <c r="D742" s="192">
        <v>3154</v>
      </c>
      <c r="E742" s="193">
        <f t="shared" si="14"/>
      </c>
      <c r="F742" s="190"/>
    </row>
    <row r="743" spans="1:6" ht="14.25">
      <c r="A743" s="191">
        <v>21308</v>
      </c>
      <c r="B743" s="191" t="s">
        <v>597</v>
      </c>
      <c r="C743" s="192">
        <f>SUM(C744:C749)</f>
        <v>2694</v>
      </c>
      <c r="D743" s="192">
        <f>SUM(D744:D749)</f>
        <v>2336</v>
      </c>
      <c r="E743" s="193">
        <f t="shared" si="14"/>
        <v>-13.3</v>
      </c>
      <c r="F743" s="190"/>
    </row>
    <row r="744" spans="1:6" ht="14.25">
      <c r="A744" s="195">
        <v>2130801</v>
      </c>
      <c r="B744" s="196" t="s">
        <v>598</v>
      </c>
      <c r="C744" s="192"/>
      <c r="D744" s="192"/>
      <c r="E744" s="193">
        <f t="shared" si="14"/>
      </c>
      <c r="F744" s="190"/>
    </row>
    <row r="745" spans="1:6" ht="14.25">
      <c r="A745" s="195">
        <v>2130802</v>
      </c>
      <c r="B745" s="196" t="s">
        <v>599</v>
      </c>
      <c r="C745" s="192">
        <v>11</v>
      </c>
      <c r="D745" s="192"/>
      <c r="E745" s="193">
        <f t="shared" si="14"/>
        <v>-100</v>
      </c>
      <c r="F745" s="190"/>
    </row>
    <row r="746" spans="1:6" ht="14.25">
      <c r="A746" s="195">
        <v>2130803</v>
      </c>
      <c r="B746" s="196" t="s">
        <v>600</v>
      </c>
      <c r="C746" s="192">
        <v>2678</v>
      </c>
      <c r="D746" s="192">
        <v>2185</v>
      </c>
      <c r="E746" s="193">
        <f t="shared" si="14"/>
        <v>-18.4</v>
      </c>
      <c r="F746" s="190"/>
    </row>
    <row r="747" spans="1:6" ht="14.25">
      <c r="A747" s="195">
        <v>2130804</v>
      </c>
      <c r="B747" s="196" t="s">
        <v>601</v>
      </c>
      <c r="C747" s="192"/>
      <c r="D747" s="192">
        <v>150</v>
      </c>
      <c r="E747" s="193">
        <f t="shared" si="14"/>
      </c>
      <c r="F747" s="190"/>
    </row>
    <row r="748" spans="1:6" ht="14.25">
      <c r="A748" s="195">
        <v>2130805</v>
      </c>
      <c r="B748" s="196" t="s">
        <v>602</v>
      </c>
      <c r="C748" s="192"/>
      <c r="D748" s="192"/>
      <c r="E748" s="193">
        <f t="shared" si="14"/>
      </c>
      <c r="F748" s="190"/>
    </row>
    <row r="749" spans="1:6" ht="14.25">
      <c r="A749" s="195">
        <v>2130899</v>
      </c>
      <c r="B749" s="196" t="s">
        <v>603</v>
      </c>
      <c r="C749" s="192">
        <v>5</v>
      </c>
      <c r="D749" s="192">
        <v>1</v>
      </c>
      <c r="E749" s="193">
        <f t="shared" si="14"/>
        <v>-80</v>
      </c>
      <c r="F749" s="190"/>
    </row>
    <row r="750" spans="1:6" ht="14.25">
      <c r="A750" s="191">
        <v>21399</v>
      </c>
      <c r="B750" s="191" t="s">
        <v>604</v>
      </c>
      <c r="C750" s="192">
        <f>SUM(C751:C752)</f>
        <v>0</v>
      </c>
      <c r="D750" s="192">
        <f>SUM(D751:D752)</f>
        <v>0</v>
      </c>
      <c r="E750" s="193">
        <f t="shared" si="14"/>
      </c>
      <c r="F750" s="190"/>
    </row>
    <row r="751" spans="1:6" ht="14.25">
      <c r="A751" s="195">
        <v>2139901</v>
      </c>
      <c r="B751" s="196" t="s">
        <v>605</v>
      </c>
      <c r="C751" s="192"/>
      <c r="D751" s="192"/>
      <c r="E751" s="193">
        <f t="shared" si="14"/>
      </c>
      <c r="F751" s="190"/>
    </row>
    <row r="752" spans="1:6" ht="14.25">
      <c r="A752" s="195">
        <v>2139999</v>
      </c>
      <c r="B752" s="196" t="s">
        <v>604</v>
      </c>
      <c r="C752" s="192"/>
      <c r="D752" s="192"/>
      <c r="E752" s="193">
        <f t="shared" si="14"/>
      </c>
      <c r="F752" s="190"/>
    </row>
    <row r="753" spans="1:6" ht="14.25">
      <c r="A753" s="191">
        <v>214</v>
      </c>
      <c r="B753" s="191" t="s">
        <v>606</v>
      </c>
      <c r="C753" s="192">
        <f>SUM(C754,C769,C774,C779)</f>
        <v>20425</v>
      </c>
      <c r="D753" s="192">
        <f>SUM(D754,D769,D774,D779)</f>
        <v>7543</v>
      </c>
      <c r="E753" s="193">
        <f t="shared" si="14"/>
        <v>-63.1</v>
      </c>
      <c r="F753" s="190"/>
    </row>
    <row r="754" spans="1:6" ht="14.25">
      <c r="A754" s="191">
        <v>21401</v>
      </c>
      <c r="B754" s="191" t="s">
        <v>607</v>
      </c>
      <c r="C754" s="192">
        <f>SUM(C755:C768)</f>
        <v>7938</v>
      </c>
      <c r="D754" s="192">
        <f>SUM(D755:D768)</f>
        <v>6735</v>
      </c>
      <c r="E754" s="193">
        <f t="shared" si="14"/>
        <v>-15.2</v>
      </c>
      <c r="F754" s="190"/>
    </row>
    <row r="755" spans="1:6" ht="14.25">
      <c r="A755" s="195">
        <v>2140101</v>
      </c>
      <c r="B755" s="196" t="s">
        <v>37</v>
      </c>
      <c r="C755" s="192">
        <v>903</v>
      </c>
      <c r="D755" s="192">
        <v>167</v>
      </c>
      <c r="E755" s="193">
        <f t="shared" si="14"/>
        <v>-81.5</v>
      </c>
      <c r="F755" s="190"/>
    </row>
    <row r="756" spans="1:6" ht="14.25">
      <c r="A756" s="195">
        <v>2140102</v>
      </c>
      <c r="B756" s="196" t="s">
        <v>38</v>
      </c>
      <c r="C756" s="192"/>
      <c r="D756" s="192"/>
      <c r="E756" s="193">
        <f t="shared" si="14"/>
      </c>
      <c r="F756" s="190"/>
    </row>
    <row r="757" spans="1:6" ht="14.25">
      <c r="A757" s="195">
        <v>2140103</v>
      </c>
      <c r="B757" s="196" t="s">
        <v>39</v>
      </c>
      <c r="C757" s="192">
        <v>1229</v>
      </c>
      <c r="D757" s="192">
        <v>1300</v>
      </c>
      <c r="E757" s="193">
        <f t="shared" si="14"/>
        <v>5.8</v>
      </c>
      <c r="F757" s="190"/>
    </row>
    <row r="758" spans="1:6" ht="14.25">
      <c r="A758" s="195">
        <v>2140104</v>
      </c>
      <c r="B758" s="196" t="s">
        <v>608</v>
      </c>
      <c r="C758" s="192">
        <v>1993</v>
      </c>
      <c r="D758" s="192">
        <v>84</v>
      </c>
      <c r="E758" s="193">
        <f t="shared" si="14"/>
        <v>-95.8</v>
      </c>
      <c r="F758" s="190"/>
    </row>
    <row r="759" spans="1:6" ht="15.75" customHeight="1">
      <c r="A759" s="195">
        <v>2140106</v>
      </c>
      <c r="B759" s="196" t="s">
        <v>609</v>
      </c>
      <c r="C759" s="192">
        <v>2490</v>
      </c>
      <c r="D759" s="192">
        <v>3471</v>
      </c>
      <c r="E759" s="193">
        <f t="shared" si="14"/>
        <v>39.4</v>
      </c>
      <c r="F759" s="190"/>
    </row>
    <row r="760" spans="1:6" ht="14.25">
      <c r="A760" s="195">
        <v>2140109</v>
      </c>
      <c r="B760" s="196" t="s">
        <v>610</v>
      </c>
      <c r="C760" s="192"/>
      <c r="D760" s="192"/>
      <c r="E760" s="193">
        <f t="shared" si="14"/>
      </c>
      <c r="F760" s="190"/>
    </row>
    <row r="761" spans="1:6" ht="14.25">
      <c r="A761" s="195">
        <v>2140110</v>
      </c>
      <c r="B761" s="196" t="s">
        <v>611</v>
      </c>
      <c r="C761" s="192"/>
      <c r="D761" s="192"/>
      <c r="E761" s="193">
        <f t="shared" si="14"/>
      </c>
      <c r="F761" s="190"/>
    </row>
    <row r="762" spans="1:6" ht="15.75" customHeight="1">
      <c r="A762" s="195">
        <v>2140111</v>
      </c>
      <c r="B762" s="196" t="s">
        <v>612</v>
      </c>
      <c r="C762" s="192"/>
      <c r="D762" s="192"/>
      <c r="E762" s="193">
        <f t="shared" si="14"/>
      </c>
      <c r="F762" s="190"/>
    </row>
    <row r="763" spans="1:6" ht="14.25">
      <c r="A763" s="195">
        <v>2140112</v>
      </c>
      <c r="B763" s="196" t="s">
        <v>613</v>
      </c>
      <c r="C763" s="192">
        <v>1121</v>
      </c>
      <c r="D763" s="192">
        <v>1511</v>
      </c>
      <c r="E763" s="193">
        <f t="shared" si="14"/>
        <v>34.8</v>
      </c>
      <c r="F763" s="190"/>
    </row>
    <row r="764" spans="1:6" ht="14.25">
      <c r="A764" s="195">
        <v>2140114</v>
      </c>
      <c r="B764" s="196" t="s">
        <v>614</v>
      </c>
      <c r="C764" s="192"/>
      <c r="D764" s="192"/>
      <c r="E764" s="193">
        <f t="shared" si="14"/>
      </c>
      <c r="F764" s="190"/>
    </row>
    <row r="765" spans="1:6" ht="15.75" customHeight="1">
      <c r="A765" s="195">
        <v>2140129</v>
      </c>
      <c r="B765" s="196" t="s">
        <v>615</v>
      </c>
      <c r="C765" s="192"/>
      <c r="D765" s="192"/>
      <c r="E765" s="193">
        <f t="shared" si="14"/>
      </c>
      <c r="F765" s="190"/>
    </row>
    <row r="766" spans="1:6" ht="14.25">
      <c r="A766" s="195">
        <v>2140136</v>
      </c>
      <c r="B766" s="196" t="s">
        <v>616</v>
      </c>
      <c r="C766" s="192"/>
      <c r="D766" s="192"/>
      <c r="E766" s="193">
        <f t="shared" si="14"/>
      </c>
      <c r="F766" s="190"/>
    </row>
    <row r="767" spans="1:6" ht="14.25">
      <c r="A767" s="195">
        <v>2140139</v>
      </c>
      <c r="B767" s="196" t="s">
        <v>617</v>
      </c>
      <c r="C767" s="192"/>
      <c r="D767" s="192"/>
      <c r="E767" s="193">
        <f t="shared" si="14"/>
      </c>
      <c r="F767" s="190"/>
    </row>
    <row r="768" spans="1:6" ht="15.75" customHeight="1">
      <c r="A768" s="195">
        <v>2140199</v>
      </c>
      <c r="B768" s="196" t="s">
        <v>618</v>
      </c>
      <c r="C768" s="192">
        <v>202</v>
      </c>
      <c r="D768" s="192">
        <v>202</v>
      </c>
      <c r="E768" s="193">
        <f t="shared" si="14"/>
        <v>0</v>
      </c>
      <c r="F768" s="190"/>
    </row>
    <row r="769" spans="1:6" ht="15.75" customHeight="1">
      <c r="A769" s="191">
        <v>21404</v>
      </c>
      <c r="B769" s="191" t="s">
        <v>619</v>
      </c>
      <c r="C769" s="192">
        <f>SUM(C770:C773)</f>
        <v>148</v>
      </c>
      <c r="D769" s="192">
        <f>SUM(D770:D773)</f>
        <v>148</v>
      </c>
      <c r="E769" s="193">
        <f t="shared" si="14"/>
        <v>0</v>
      </c>
      <c r="F769" s="190"/>
    </row>
    <row r="770" spans="1:6" ht="14.25">
      <c r="A770" s="195">
        <v>2140401</v>
      </c>
      <c r="B770" s="196" t="s">
        <v>620</v>
      </c>
      <c r="C770" s="192"/>
      <c r="D770" s="192"/>
      <c r="E770" s="193">
        <f t="shared" si="14"/>
      </c>
      <c r="F770" s="190"/>
    </row>
    <row r="771" spans="1:6" ht="14.25">
      <c r="A771" s="195">
        <v>2140402</v>
      </c>
      <c r="B771" s="196" t="s">
        <v>621</v>
      </c>
      <c r="C771" s="192"/>
      <c r="D771" s="192"/>
      <c r="E771" s="193">
        <f t="shared" si="14"/>
      </c>
      <c r="F771" s="190"/>
    </row>
    <row r="772" spans="1:6" ht="14.25">
      <c r="A772" s="195">
        <v>2140403</v>
      </c>
      <c r="B772" s="196" t="s">
        <v>622</v>
      </c>
      <c r="C772" s="192"/>
      <c r="D772" s="192"/>
      <c r="E772" s="193">
        <f t="shared" si="14"/>
      </c>
      <c r="F772" s="190"/>
    </row>
    <row r="773" spans="1:6" ht="14.25">
      <c r="A773" s="195">
        <v>2140499</v>
      </c>
      <c r="B773" s="196" t="s">
        <v>623</v>
      </c>
      <c r="C773" s="192">
        <v>148</v>
      </c>
      <c r="D773" s="192">
        <v>148</v>
      </c>
      <c r="E773" s="193">
        <f t="shared" si="14"/>
        <v>0</v>
      </c>
      <c r="F773" s="190"/>
    </row>
    <row r="774" spans="1:6" ht="15.75" customHeight="1">
      <c r="A774" s="191">
        <v>21406</v>
      </c>
      <c r="B774" s="194" t="s">
        <v>624</v>
      </c>
      <c r="C774" s="192">
        <f>SUM(C775:C778)</f>
        <v>12339</v>
      </c>
      <c r="D774" s="192">
        <f>SUM(D775:D778)</f>
        <v>0</v>
      </c>
      <c r="E774" s="193">
        <f t="shared" si="14"/>
        <v>-100</v>
      </c>
      <c r="F774" s="190"/>
    </row>
    <row r="775" spans="1:6" ht="14.25">
      <c r="A775" s="195">
        <v>2140601</v>
      </c>
      <c r="B775" s="196" t="s">
        <v>625</v>
      </c>
      <c r="C775" s="192"/>
      <c r="D775" s="192"/>
      <c r="E775" s="193">
        <f aca="true" t="shared" si="15" ref="E775:E830">IF(C775=0,"",ROUND(D775/C775*100-100,1))</f>
      </c>
      <c r="F775" s="190"/>
    </row>
    <row r="776" spans="1:6" ht="14.25">
      <c r="A776" s="195">
        <v>2140602</v>
      </c>
      <c r="B776" s="196" t="s">
        <v>626</v>
      </c>
      <c r="C776" s="192">
        <v>12339</v>
      </c>
      <c r="D776" s="192"/>
      <c r="E776" s="193">
        <f t="shared" si="15"/>
        <v>-100</v>
      </c>
      <c r="F776" s="190"/>
    </row>
    <row r="777" spans="1:6" ht="14.25">
      <c r="A777" s="195">
        <v>2140603</v>
      </c>
      <c r="B777" s="196" t="s">
        <v>627</v>
      </c>
      <c r="C777" s="192"/>
      <c r="D777" s="192"/>
      <c r="E777" s="193">
        <f t="shared" si="15"/>
      </c>
      <c r="F777" s="190"/>
    </row>
    <row r="778" spans="1:6" ht="14.25">
      <c r="A778" s="195">
        <v>2140699</v>
      </c>
      <c r="B778" s="196" t="s">
        <v>628</v>
      </c>
      <c r="C778" s="192"/>
      <c r="D778" s="192"/>
      <c r="E778" s="193">
        <f t="shared" si="15"/>
      </c>
      <c r="F778" s="190"/>
    </row>
    <row r="779" spans="1:6" ht="14.25">
      <c r="A779" s="191">
        <v>21499</v>
      </c>
      <c r="B779" s="191" t="s">
        <v>629</v>
      </c>
      <c r="C779" s="192">
        <f>SUM(C780:C781)</f>
        <v>0</v>
      </c>
      <c r="D779" s="192">
        <f>SUM(D780:D781)</f>
        <v>660</v>
      </c>
      <c r="E779" s="193">
        <f t="shared" si="15"/>
      </c>
      <c r="F779" s="190"/>
    </row>
    <row r="780" spans="1:6" ht="14.25">
      <c r="A780" s="195">
        <v>2149901</v>
      </c>
      <c r="B780" s="196" t="s">
        <v>630</v>
      </c>
      <c r="C780" s="192"/>
      <c r="D780" s="192">
        <v>660</v>
      </c>
      <c r="E780" s="193">
        <f t="shared" si="15"/>
      </c>
      <c r="F780" s="190"/>
    </row>
    <row r="781" spans="1:6" ht="14.25">
      <c r="A781" s="195">
        <v>2149999</v>
      </c>
      <c r="B781" s="196" t="s">
        <v>629</v>
      </c>
      <c r="C781" s="190"/>
      <c r="D781" s="190"/>
      <c r="E781" s="193">
        <f t="shared" si="15"/>
      </c>
      <c r="F781" s="190"/>
    </row>
    <row r="782" spans="1:6" ht="14.25">
      <c r="A782" s="191">
        <v>215</v>
      </c>
      <c r="B782" s="191" t="s">
        <v>631</v>
      </c>
      <c r="C782" s="192">
        <f>SUM(C783,C788,C801,C806,C820,C827,)</f>
        <v>3236</v>
      </c>
      <c r="D782" s="192">
        <f>SUM(D783,D788,D801,D806,D820,D827,)</f>
        <v>5214</v>
      </c>
      <c r="E782" s="193">
        <f t="shared" si="15"/>
        <v>61.1</v>
      </c>
      <c r="F782" s="190"/>
    </row>
    <row r="783" spans="1:6" ht="14.25">
      <c r="A783" s="191">
        <v>21501</v>
      </c>
      <c r="B783" s="191" t="s">
        <v>632</v>
      </c>
      <c r="C783" s="192">
        <f>SUM(C784:C787)</f>
        <v>0</v>
      </c>
      <c r="D783" s="192">
        <f>SUM(D784:D787)</f>
        <v>0</v>
      </c>
      <c r="E783" s="193">
        <f t="shared" si="15"/>
      </c>
      <c r="F783" s="190"/>
    </row>
    <row r="784" spans="1:6" ht="14.25">
      <c r="A784" s="195">
        <v>2150101</v>
      </c>
      <c r="B784" s="196" t="s">
        <v>37</v>
      </c>
      <c r="C784" s="192"/>
      <c r="D784" s="192"/>
      <c r="E784" s="193">
        <f t="shared" si="15"/>
      </c>
      <c r="F784" s="190"/>
    </row>
    <row r="785" spans="1:6" ht="14.25">
      <c r="A785" s="195">
        <v>2150102</v>
      </c>
      <c r="B785" s="196" t="s">
        <v>38</v>
      </c>
      <c r="C785" s="192"/>
      <c r="D785" s="192"/>
      <c r="E785" s="193">
        <f t="shared" si="15"/>
      </c>
      <c r="F785" s="190"/>
    </row>
    <row r="786" spans="1:6" ht="14.25">
      <c r="A786" s="195">
        <v>2150103</v>
      </c>
      <c r="B786" s="196" t="s">
        <v>39</v>
      </c>
      <c r="C786" s="192"/>
      <c r="D786" s="192"/>
      <c r="E786" s="193">
        <f t="shared" si="15"/>
      </c>
      <c r="F786" s="190"/>
    </row>
    <row r="787" spans="1:6" ht="14.25">
      <c r="A787" s="195">
        <v>2150199</v>
      </c>
      <c r="B787" s="196" t="s">
        <v>633</v>
      </c>
      <c r="C787" s="192"/>
      <c r="D787" s="192"/>
      <c r="E787" s="193">
        <f t="shared" si="15"/>
      </c>
      <c r="F787" s="190"/>
    </row>
    <row r="788" spans="1:6" ht="14.25">
      <c r="A788" s="191">
        <v>21502</v>
      </c>
      <c r="B788" s="191" t="s">
        <v>634</v>
      </c>
      <c r="C788" s="192">
        <f>SUM(C789:C800)</f>
        <v>0</v>
      </c>
      <c r="D788" s="192">
        <f>SUM(D789:D800)</f>
        <v>0</v>
      </c>
      <c r="E788" s="193">
        <f t="shared" si="15"/>
      </c>
      <c r="F788" s="190"/>
    </row>
    <row r="789" spans="1:6" ht="14.25">
      <c r="A789" s="195">
        <v>2150201</v>
      </c>
      <c r="B789" s="196" t="s">
        <v>37</v>
      </c>
      <c r="C789" s="192"/>
      <c r="D789" s="192"/>
      <c r="E789" s="193">
        <f t="shared" si="15"/>
      </c>
      <c r="F789" s="190"/>
    </row>
    <row r="790" spans="1:6" ht="14.25">
      <c r="A790" s="195">
        <v>2150202</v>
      </c>
      <c r="B790" s="196" t="s">
        <v>38</v>
      </c>
      <c r="C790" s="192"/>
      <c r="D790" s="192"/>
      <c r="E790" s="193">
        <f t="shared" si="15"/>
      </c>
      <c r="F790" s="190"/>
    </row>
    <row r="791" spans="1:6" ht="14.25">
      <c r="A791" s="195">
        <v>2150203</v>
      </c>
      <c r="B791" s="196" t="s">
        <v>39</v>
      </c>
      <c r="C791" s="192"/>
      <c r="D791" s="192"/>
      <c r="E791" s="193">
        <f t="shared" si="15"/>
      </c>
      <c r="F791" s="190"/>
    </row>
    <row r="792" spans="1:6" ht="14.25">
      <c r="A792" s="195">
        <v>2150204</v>
      </c>
      <c r="B792" s="196" t="s">
        <v>635</v>
      </c>
      <c r="C792" s="192"/>
      <c r="D792" s="192"/>
      <c r="E792" s="193">
        <f t="shared" si="15"/>
      </c>
      <c r="F792" s="190"/>
    </row>
    <row r="793" spans="1:6" ht="14.25">
      <c r="A793" s="195">
        <v>2150205</v>
      </c>
      <c r="B793" s="196" t="s">
        <v>636</v>
      </c>
      <c r="C793" s="192"/>
      <c r="D793" s="192"/>
      <c r="E793" s="193">
        <f t="shared" si="15"/>
      </c>
      <c r="F793" s="190"/>
    </row>
    <row r="794" spans="1:6" ht="14.25">
      <c r="A794" s="195">
        <v>2150206</v>
      </c>
      <c r="B794" s="196" t="s">
        <v>637</v>
      </c>
      <c r="C794" s="192"/>
      <c r="D794" s="192"/>
      <c r="E794" s="193">
        <f t="shared" si="15"/>
      </c>
      <c r="F794" s="190"/>
    </row>
    <row r="795" spans="1:6" ht="14.25">
      <c r="A795" s="195">
        <v>2150207</v>
      </c>
      <c r="B795" s="196" t="s">
        <v>638</v>
      </c>
      <c r="C795" s="192"/>
      <c r="D795" s="192"/>
      <c r="E795" s="193">
        <f t="shared" si="15"/>
      </c>
      <c r="F795" s="190"/>
    </row>
    <row r="796" spans="1:6" ht="14.25">
      <c r="A796" s="195">
        <v>2150208</v>
      </c>
      <c r="B796" s="196" t="s">
        <v>639</v>
      </c>
      <c r="C796" s="192"/>
      <c r="D796" s="192"/>
      <c r="E796" s="193">
        <f t="shared" si="15"/>
      </c>
      <c r="F796" s="190"/>
    </row>
    <row r="797" spans="1:6" ht="14.25">
      <c r="A797" s="195">
        <v>2150209</v>
      </c>
      <c r="B797" s="196" t="s">
        <v>640</v>
      </c>
      <c r="C797" s="192"/>
      <c r="D797" s="192"/>
      <c r="E797" s="193">
        <f t="shared" si="15"/>
      </c>
      <c r="F797" s="190"/>
    </row>
    <row r="798" spans="1:6" ht="14.25">
      <c r="A798" s="195">
        <v>2150210</v>
      </c>
      <c r="B798" s="196" t="s">
        <v>641</v>
      </c>
      <c r="C798" s="192"/>
      <c r="D798" s="192"/>
      <c r="E798" s="193">
        <f t="shared" si="15"/>
      </c>
      <c r="F798" s="190"/>
    </row>
    <row r="799" spans="1:6" ht="14.25">
      <c r="A799" s="195">
        <v>2150213</v>
      </c>
      <c r="B799" s="196" t="s">
        <v>642</v>
      </c>
      <c r="C799" s="192"/>
      <c r="D799" s="192"/>
      <c r="E799" s="193">
        <f t="shared" si="15"/>
      </c>
      <c r="F799" s="190"/>
    </row>
    <row r="800" spans="1:6" ht="14.25">
      <c r="A800" s="195">
        <v>2150299</v>
      </c>
      <c r="B800" s="196" t="s">
        <v>643</v>
      </c>
      <c r="C800" s="192"/>
      <c r="D800" s="192"/>
      <c r="E800" s="193">
        <f t="shared" si="15"/>
      </c>
      <c r="F800" s="190"/>
    </row>
    <row r="801" spans="1:6" ht="14.25">
      <c r="A801" s="191">
        <v>21503</v>
      </c>
      <c r="B801" s="191" t="s">
        <v>644</v>
      </c>
      <c r="C801" s="192">
        <f>SUM(C802:C805)</f>
        <v>39</v>
      </c>
      <c r="D801" s="192">
        <f>SUM(D802:D805)</f>
        <v>42</v>
      </c>
      <c r="E801" s="193">
        <f t="shared" si="15"/>
        <v>7.7</v>
      </c>
      <c r="F801" s="190"/>
    </row>
    <row r="802" spans="1:6" ht="14.25">
      <c r="A802" s="195">
        <v>2150301</v>
      </c>
      <c r="B802" s="196" t="s">
        <v>37</v>
      </c>
      <c r="C802" s="192"/>
      <c r="D802" s="192"/>
      <c r="E802" s="193">
        <f t="shared" si="15"/>
      </c>
      <c r="F802" s="190"/>
    </row>
    <row r="803" spans="1:6" ht="14.25">
      <c r="A803" s="195">
        <v>2150302</v>
      </c>
      <c r="B803" s="196" t="s">
        <v>38</v>
      </c>
      <c r="C803" s="192"/>
      <c r="D803" s="192"/>
      <c r="E803" s="193">
        <f t="shared" si="15"/>
      </c>
      <c r="F803" s="190"/>
    </row>
    <row r="804" spans="1:6" ht="14.25">
      <c r="A804" s="195">
        <v>2150303</v>
      </c>
      <c r="B804" s="196" t="s">
        <v>39</v>
      </c>
      <c r="C804" s="192"/>
      <c r="D804" s="192"/>
      <c r="E804" s="193">
        <f t="shared" si="15"/>
      </c>
      <c r="F804" s="190"/>
    </row>
    <row r="805" spans="1:6" ht="14.25">
      <c r="A805" s="195">
        <v>2150399</v>
      </c>
      <c r="B805" s="196" t="s">
        <v>645</v>
      </c>
      <c r="C805" s="192">
        <v>39</v>
      </c>
      <c r="D805" s="192">
        <v>42</v>
      </c>
      <c r="E805" s="193">
        <f t="shared" si="15"/>
        <v>7.7</v>
      </c>
      <c r="F805" s="190"/>
    </row>
    <row r="806" spans="1:6" ht="14.25">
      <c r="A806" s="191">
        <v>21505</v>
      </c>
      <c r="B806" s="191" t="s">
        <v>646</v>
      </c>
      <c r="C806" s="192">
        <f>SUM(C807:C819)</f>
        <v>0</v>
      </c>
      <c r="D806" s="192">
        <f>SUM(D807:D819)</f>
        <v>0</v>
      </c>
      <c r="E806" s="193">
        <f t="shared" si="15"/>
      </c>
      <c r="F806" s="190"/>
    </row>
    <row r="807" spans="1:6" ht="15.75" customHeight="1">
      <c r="A807" s="195">
        <v>2150501</v>
      </c>
      <c r="B807" s="196" t="s">
        <v>37</v>
      </c>
      <c r="C807" s="192"/>
      <c r="D807" s="192"/>
      <c r="E807" s="193">
        <f t="shared" si="15"/>
      </c>
      <c r="F807" s="190"/>
    </row>
    <row r="808" spans="1:6" ht="14.25">
      <c r="A808" s="195">
        <v>2150502</v>
      </c>
      <c r="B808" s="196" t="s">
        <v>38</v>
      </c>
      <c r="C808" s="192"/>
      <c r="D808" s="192"/>
      <c r="E808" s="193">
        <f t="shared" si="15"/>
      </c>
      <c r="F808" s="190"/>
    </row>
    <row r="809" spans="1:6" ht="14.25">
      <c r="A809" s="195">
        <v>2150503</v>
      </c>
      <c r="B809" s="196" t="s">
        <v>39</v>
      </c>
      <c r="C809" s="192"/>
      <c r="D809" s="192"/>
      <c r="E809" s="193">
        <f t="shared" si="15"/>
      </c>
      <c r="F809" s="190"/>
    </row>
    <row r="810" spans="1:6" ht="14.25">
      <c r="A810" s="195">
        <v>2150505</v>
      </c>
      <c r="B810" s="196" t="s">
        <v>647</v>
      </c>
      <c r="C810" s="192"/>
      <c r="D810" s="192"/>
      <c r="E810" s="193">
        <f t="shared" si="15"/>
      </c>
      <c r="F810" s="190"/>
    </row>
    <row r="811" spans="1:6" ht="14.25">
      <c r="A811" s="195">
        <v>2150506</v>
      </c>
      <c r="B811" s="196" t="s">
        <v>648</v>
      </c>
      <c r="C811" s="192"/>
      <c r="D811" s="192"/>
      <c r="E811" s="193">
        <f t="shared" si="15"/>
      </c>
      <c r="F811" s="190"/>
    </row>
    <row r="812" spans="1:6" ht="14.25">
      <c r="A812" s="195">
        <v>2150507</v>
      </c>
      <c r="B812" s="196" t="s">
        <v>649</v>
      </c>
      <c r="C812" s="192"/>
      <c r="D812" s="192"/>
      <c r="E812" s="193">
        <f t="shared" si="15"/>
      </c>
      <c r="F812" s="190"/>
    </row>
    <row r="813" spans="1:6" ht="14.25">
      <c r="A813" s="195">
        <v>2150508</v>
      </c>
      <c r="B813" s="196" t="s">
        <v>650</v>
      </c>
      <c r="C813" s="192"/>
      <c r="D813" s="192"/>
      <c r="E813" s="193">
        <f t="shared" si="15"/>
      </c>
      <c r="F813" s="190"/>
    </row>
    <row r="814" spans="1:6" ht="15.75" customHeight="1">
      <c r="A814" s="195">
        <v>2150509</v>
      </c>
      <c r="B814" s="196" t="s">
        <v>651</v>
      </c>
      <c r="C814" s="192"/>
      <c r="D814" s="192"/>
      <c r="E814" s="193">
        <f t="shared" si="15"/>
      </c>
      <c r="F814" s="190"/>
    </row>
    <row r="815" spans="1:6" ht="14.25">
      <c r="A815" s="195">
        <v>2150510</v>
      </c>
      <c r="B815" s="196" t="s">
        <v>652</v>
      </c>
      <c r="C815" s="192"/>
      <c r="D815" s="192"/>
      <c r="E815" s="193">
        <f t="shared" si="15"/>
      </c>
      <c r="F815" s="190"/>
    </row>
    <row r="816" spans="1:6" ht="14.25">
      <c r="A816" s="195">
        <v>2150511</v>
      </c>
      <c r="B816" s="196" t="s">
        <v>653</v>
      </c>
      <c r="C816" s="192"/>
      <c r="D816" s="192"/>
      <c r="E816" s="193">
        <f t="shared" si="15"/>
      </c>
      <c r="F816" s="190"/>
    </row>
    <row r="817" spans="1:6" ht="14.25">
      <c r="A817" s="195">
        <v>2150513</v>
      </c>
      <c r="B817" s="196" t="s">
        <v>654</v>
      </c>
      <c r="C817" s="192"/>
      <c r="D817" s="192"/>
      <c r="E817" s="193">
        <f t="shared" si="15"/>
      </c>
      <c r="F817" s="190"/>
    </row>
    <row r="818" spans="1:6" ht="14.25">
      <c r="A818" s="195">
        <v>2150515</v>
      </c>
      <c r="B818" s="196" t="s">
        <v>655</v>
      </c>
      <c r="C818" s="192"/>
      <c r="D818" s="192"/>
      <c r="E818" s="193">
        <f t="shared" si="15"/>
      </c>
      <c r="F818" s="190"/>
    </row>
    <row r="819" spans="1:6" ht="14.25">
      <c r="A819" s="195">
        <v>2150599</v>
      </c>
      <c r="B819" s="196" t="s">
        <v>656</v>
      </c>
      <c r="C819" s="192"/>
      <c r="D819" s="192"/>
      <c r="E819" s="193">
        <f t="shared" si="15"/>
      </c>
      <c r="F819" s="190"/>
    </row>
    <row r="820" spans="1:6" ht="15.75" customHeight="1">
      <c r="A820" s="191">
        <v>21508</v>
      </c>
      <c r="B820" s="191" t="s">
        <v>657</v>
      </c>
      <c r="C820" s="192">
        <f>SUM(C821:C826)</f>
        <v>197</v>
      </c>
      <c r="D820" s="192">
        <f>SUM(D821:D826)</f>
        <v>172</v>
      </c>
      <c r="E820" s="193">
        <f t="shared" si="15"/>
        <v>-12.7</v>
      </c>
      <c r="F820" s="190"/>
    </row>
    <row r="821" spans="1:6" ht="14.25">
      <c r="A821" s="195">
        <v>2150801</v>
      </c>
      <c r="B821" s="196" t="s">
        <v>37</v>
      </c>
      <c r="C821" s="192">
        <v>197</v>
      </c>
      <c r="D821" s="192">
        <v>172</v>
      </c>
      <c r="E821" s="193">
        <f t="shared" si="15"/>
        <v>-12.7</v>
      </c>
      <c r="F821" s="190"/>
    </row>
    <row r="822" spans="1:6" ht="14.25">
      <c r="A822" s="195">
        <v>2150802</v>
      </c>
      <c r="B822" s="196" t="s">
        <v>38</v>
      </c>
      <c r="C822" s="192"/>
      <c r="D822" s="192"/>
      <c r="E822" s="193">
        <f t="shared" si="15"/>
      </c>
      <c r="F822" s="190"/>
    </row>
    <row r="823" spans="1:6" ht="14.25">
      <c r="A823" s="195">
        <v>2150803</v>
      </c>
      <c r="B823" s="196" t="s">
        <v>39</v>
      </c>
      <c r="C823" s="192"/>
      <c r="D823" s="192"/>
      <c r="E823" s="193">
        <f t="shared" si="15"/>
      </c>
      <c r="F823" s="190"/>
    </row>
    <row r="824" spans="1:6" ht="14.25">
      <c r="A824" s="195">
        <v>2150804</v>
      </c>
      <c r="B824" s="196" t="s">
        <v>658</v>
      </c>
      <c r="C824" s="192"/>
      <c r="D824" s="192"/>
      <c r="E824" s="193">
        <f t="shared" si="15"/>
      </c>
      <c r="F824" s="190"/>
    </row>
    <row r="825" spans="1:6" ht="14.25">
      <c r="A825" s="195">
        <v>2150805</v>
      </c>
      <c r="B825" s="196" t="s">
        <v>659</v>
      </c>
      <c r="C825" s="192"/>
      <c r="D825" s="192"/>
      <c r="E825" s="193">
        <f t="shared" si="15"/>
      </c>
      <c r="F825" s="190"/>
    </row>
    <row r="826" spans="1:6" ht="14.25">
      <c r="A826" s="195">
        <v>2150899</v>
      </c>
      <c r="B826" s="196" t="s">
        <v>660</v>
      </c>
      <c r="C826" s="192"/>
      <c r="D826" s="192"/>
      <c r="E826" s="193">
        <f t="shared" si="15"/>
      </c>
      <c r="F826" s="190"/>
    </row>
    <row r="827" spans="1:6" ht="14.25">
      <c r="A827" s="191">
        <v>21599</v>
      </c>
      <c r="B827" s="191" t="s">
        <v>661</v>
      </c>
      <c r="C827" s="192">
        <f>SUM(C828:C832)</f>
        <v>3000</v>
      </c>
      <c r="D827" s="192">
        <f>SUM(D828:D832)</f>
        <v>5000</v>
      </c>
      <c r="E827" s="193">
        <f t="shared" si="15"/>
        <v>66.7</v>
      </c>
      <c r="F827" s="190"/>
    </row>
    <row r="828" spans="1:6" ht="14.25">
      <c r="A828" s="195">
        <v>2159901</v>
      </c>
      <c r="B828" s="196" t="s">
        <v>662</v>
      </c>
      <c r="C828" s="192"/>
      <c r="D828" s="192"/>
      <c r="E828" s="193">
        <f t="shared" si="15"/>
      </c>
      <c r="F828" s="190"/>
    </row>
    <row r="829" spans="1:6" ht="14.25">
      <c r="A829" s="195">
        <v>2159904</v>
      </c>
      <c r="B829" s="196" t="s">
        <v>663</v>
      </c>
      <c r="C829" s="192"/>
      <c r="D829" s="192"/>
      <c r="E829" s="193">
        <f t="shared" si="15"/>
      </c>
      <c r="F829" s="190"/>
    </row>
    <row r="830" spans="1:6" ht="14.25">
      <c r="A830" s="195">
        <v>2159905</v>
      </c>
      <c r="B830" s="196" t="s">
        <v>664</v>
      </c>
      <c r="C830" s="192"/>
      <c r="D830" s="192"/>
      <c r="E830" s="193">
        <f t="shared" si="15"/>
      </c>
      <c r="F830" s="190"/>
    </row>
    <row r="831" spans="1:6" ht="14.25">
      <c r="A831" s="195">
        <v>2159906</v>
      </c>
      <c r="B831" s="196" t="s">
        <v>665</v>
      </c>
      <c r="C831" s="192"/>
      <c r="D831" s="192"/>
      <c r="E831" s="193">
        <f aca="true" t="shared" si="16" ref="E831:E888">IF(C831=0,"",ROUND(D831/C831*100-100,1))</f>
      </c>
      <c r="F831" s="190"/>
    </row>
    <row r="832" spans="1:6" ht="14.25">
      <c r="A832" s="195">
        <v>2159999</v>
      </c>
      <c r="B832" s="196" t="s">
        <v>666</v>
      </c>
      <c r="C832" s="192">
        <v>3000</v>
      </c>
      <c r="D832" s="192">
        <v>5000</v>
      </c>
      <c r="E832" s="193">
        <f t="shared" si="16"/>
        <v>66.7</v>
      </c>
      <c r="F832" s="190"/>
    </row>
    <row r="833" spans="1:6" ht="14.25">
      <c r="A833" s="191">
        <v>216</v>
      </c>
      <c r="B833" s="191" t="s">
        <v>667</v>
      </c>
      <c r="C833" s="192">
        <f>SUM(C834,C844,C850)</f>
        <v>560</v>
      </c>
      <c r="D833" s="192">
        <f>SUM(D834,D844,D850)</f>
        <v>538</v>
      </c>
      <c r="E833" s="193">
        <f t="shared" si="16"/>
        <v>-3.9</v>
      </c>
      <c r="F833" s="190"/>
    </row>
    <row r="834" spans="1:6" ht="14.25">
      <c r="A834" s="191">
        <v>21602</v>
      </c>
      <c r="B834" s="191" t="s">
        <v>668</v>
      </c>
      <c r="C834" s="192">
        <f>SUM(C835:C843)</f>
        <v>560</v>
      </c>
      <c r="D834" s="192">
        <f>SUM(D835:D843)</f>
        <v>538</v>
      </c>
      <c r="E834" s="193">
        <f t="shared" si="16"/>
        <v>-3.9</v>
      </c>
      <c r="F834" s="190"/>
    </row>
    <row r="835" spans="1:6" ht="14.25">
      <c r="A835" s="195">
        <v>2160201</v>
      </c>
      <c r="B835" s="196" t="s">
        <v>37</v>
      </c>
      <c r="C835" s="192">
        <v>159</v>
      </c>
      <c r="D835" s="192">
        <v>187</v>
      </c>
      <c r="E835" s="193">
        <f t="shared" si="16"/>
        <v>17.6</v>
      </c>
      <c r="F835" s="190"/>
    </row>
    <row r="836" spans="1:6" ht="14.25">
      <c r="A836" s="195">
        <v>2160202</v>
      </c>
      <c r="B836" s="196" t="s">
        <v>38</v>
      </c>
      <c r="C836" s="192"/>
      <c r="D836" s="192"/>
      <c r="E836" s="193">
        <f t="shared" si="16"/>
      </c>
      <c r="F836" s="190"/>
    </row>
    <row r="837" spans="1:6" ht="15.75" customHeight="1">
      <c r="A837" s="195">
        <v>2160203</v>
      </c>
      <c r="B837" s="196" t="s">
        <v>39</v>
      </c>
      <c r="C837" s="192"/>
      <c r="D837" s="192"/>
      <c r="E837" s="193">
        <f t="shared" si="16"/>
      </c>
      <c r="F837" s="190"/>
    </row>
    <row r="838" spans="1:6" ht="14.25">
      <c r="A838" s="195">
        <v>2160216</v>
      </c>
      <c r="B838" s="196" t="s">
        <v>669</v>
      </c>
      <c r="C838" s="192"/>
      <c r="D838" s="192"/>
      <c r="E838" s="193">
        <f t="shared" si="16"/>
      </c>
      <c r="F838" s="190"/>
    </row>
    <row r="839" spans="1:6" ht="14.25">
      <c r="A839" s="195">
        <v>2160217</v>
      </c>
      <c r="B839" s="196" t="s">
        <v>670</v>
      </c>
      <c r="C839" s="192"/>
      <c r="D839" s="192"/>
      <c r="E839" s="193">
        <f t="shared" si="16"/>
      </c>
      <c r="F839" s="190"/>
    </row>
    <row r="840" spans="1:6" ht="14.25">
      <c r="A840" s="195">
        <v>2160218</v>
      </c>
      <c r="B840" s="196" t="s">
        <v>671</v>
      </c>
      <c r="C840" s="192"/>
      <c r="D840" s="192"/>
      <c r="E840" s="193">
        <f t="shared" si="16"/>
      </c>
      <c r="F840" s="190"/>
    </row>
    <row r="841" spans="1:6" ht="14.25">
      <c r="A841" s="195">
        <v>2160219</v>
      </c>
      <c r="B841" s="196" t="s">
        <v>672</v>
      </c>
      <c r="C841" s="192"/>
      <c r="D841" s="192"/>
      <c r="E841" s="193">
        <f t="shared" si="16"/>
      </c>
      <c r="F841" s="190"/>
    </row>
    <row r="842" spans="1:6" ht="14.25">
      <c r="A842" s="195">
        <v>2160250</v>
      </c>
      <c r="B842" s="196" t="s">
        <v>46</v>
      </c>
      <c r="C842" s="192"/>
      <c r="D842" s="192"/>
      <c r="E842" s="193">
        <f t="shared" si="16"/>
      </c>
      <c r="F842" s="190"/>
    </row>
    <row r="843" spans="1:6" ht="15.75" customHeight="1">
      <c r="A843" s="195">
        <v>2160299</v>
      </c>
      <c r="B843" s="196" t="s">
        <v>673</v>
      </c>
      <c r="C843" s="192">
        <v>401</v>
      </c>
      <c r="D843" s="192">
        <v>351</v>
      </c>
      <c r="E843" s="193">
        <f t="shared" si="16"/>
        <v>-12.5</v>
      </c>
      <c r="F843" s="190"/>
    </row>
    <row r="844" spans="1:6" ht="15.75" customHeight="1">
      <c r="A844" s="191">
        <v>21606</v>
      </c>
      <c r="B844" s="191" t="s">
        <v>674</v>
      </c>
      <c r="C844" s="192">
        <f>SUM(C845:C849)</f>
        <v>0</v>
      </c>
      <c r="D844" s="192">
        <f>SUM(D845:D849)</f>
        <v>0</v>
      </c>
      <c r="E844" s="193">
        <f t="shared" si="16"/>
      </c>
      <c r="F844" s="190"/>
    </row>
    <row r="845" spans="1:6" ht="15.75" customHeight="1">
      <c r="A845" s="195">
        <v>2160601</v>
      </c>
      <c r="B845" s="196" t="s">
        <v>37</v>
      </c>
      <c r="C845" s="192"/>
      <c r="D845" s="192"/>
      <c r="E845" s="193">
        <f t="shared" si="16"/>
      </c>
      <c r="F845" s="190"/>
    </row>
    <row r="846" spans="1:6" ht="14.25">
      <c r="A846" s="195">
        <v>2160602</v>
      </c>
      <c r="B846" s="196" t="s">
        <v>38</v>
      </c>
      <c r="C846" s="192"/>
      <c r="D846" s="192"/>
      <c r="E846" s="193">
        <f t="shared" si="16"/>
      </c>
      <c r="F846" s="190"/>
    </row>
    <row r="847" spans="1:6" ht="14.25">
      <c r="A847" s="195">
        <v>2160603</v>
      </c>
      <c r="B847" s="196" t="s">
        <v>39</v>
      </c>
      <c r="C847" s="192"/>
      <c r="D847" s="192"/>
      <c r="E847" s="193">
        <f t="shared" si="16"/>
      </c>
      <c r="F847" s="190"/>
    </row>
    <row r="848" spans="1:6" ht="14.25">
      <c r="A848" s="195">
        <v>2160607</v>
      </c>
      <c r="B848" s="196" t="s">
        <v>675</v>
      </c>
      <c r="C848" s="192"/>
      <c r="D848" s="192"/>
      <c r="E848" s="193">
        <f t="shared" si="16"/>
      </c>
      <c r="F848" s="190"/>
    </row>
    <row r="849" spans="1:6" ht="14.25">
      <c r="A849" s="195">
        <v>2160699</v>
      </c>
      <c r="B849" s="196" t="s">
        <v>676</v>
      </c>
      <c r="C849" s="192"/>
      <c r="D849" s="192"/>
      <c r="E849" s="193">
        <f t="shared" si="16"/>
      </c>
      <c r="F849" s="190"/>
    </row>
    <row r="850" spans="1:6" ht="14.25">
      <c r="A850" s="191">
        <v>21699</v>
      </c>
      <c r="B850" s="191" t="s">
        <v>677</v>
      </c>
      <c r="C850" s="192">
        <f>SUM(C851:C852)</f>
        <v>0</v>
      </c>
      <c r="D850" s="192">
        <f>SUM(D851:D852)</f>
        <v>0</v>
      </c>
      <c r="E850" s="193">
        <f t="shared" si="16"/>
      </c>
      <c r="F850" s="190"/>
    </row>
    <row r="851" spans="1:6" ht="14.25">
      <c r="A851" s="195">
        <v>2169901</v>
      </c>
      <c r="B851" s="196" t="s">
        <v>678</v>
      </c>
      <c r="C851" s="192"/>
      <c r="D851" s="192"/>
      <c r="E851" s="193">
        <f t="shared" si="16"/>
      </c>
      <c r="F851" s="190"/>
    </row>
    <row r="852" spans="1:6" ht="14.25">
      <c r="A852" s="195">
        <v>2169999</v>
      </c>
      <c r="B852" s="196" t="s">
        <v>679</v>
      </c>
      <c r="C852" s="192"/>
      <c r="D852" s="192"/>
      <c r="E852" s="193">
        <f t="shared" si="16"/>
      </c>
      <c r="F852" s="190"/>
    </row>
    <row r="853" spans="1:6" ht="14.25">
      <c r="A853" s="191">
        <v>217</v>
      </c>
      <c r="B853" s="191" t="s">
        <v>680</v>
      </c>
      <c r="C853" s="192">
        <f aca="true" t="shared" si="17" ref="C853:D856">SUM(C854)</f>
        <v>0</v>
      </c>
      <c r="D853" s="192">
        <f t="shared" si="17"/>
        <v>0</v>
      </c>
      <c r="E853" s="193">
        <f t="shared" si="16"/>
      </c>
      <c r="F853" s="190"/>
    </row>
    <row r="854" spans="1:6" ht="14.25">
      <c r="A854" s="191">
        <v>21799</v>
      </c>
      <c r="B854" s="191" t="s">
        <v>681</v>
      </c>
      <c r="C854" s="192">
        <f t="shared" si="17"/>
        <v>0</v>
      </c>
      <c r="D854" s="192">
        <f t="shared" si="17"/>
        <v>0</v>
      </c>
      <c r="E854" s="193">
        <f t="shared" si="16"/>
      </c>
      <c r="F854" s="190"/>
    </row>
    <row r="855" spans="1:6" ht="14.25">
      <c r="A855" s="195">
        <v>2179901</v>
      </c>
      <c r="B855" s="196" t="s">
        <v>682</v>
      </c>
      <c r="C855" s="192"/>
      <c r="D855" s="192"/>
      <c r="E855" s="193">
        <f t="shared" si="16"/>
      </c>
      <c r="F855" s="190"/>
    </row>
    <row r="856" spans="1:6" ht="14.25">
      <c r="A856" s="191">
        <v>219</v>
      </c>
      <c r="B856" s="191" t="s">
        <v>683</v>
      </c>
      <c r="C856" s="192">
        <f t="shared" si="17"/>
        <v>0</v>
      </c>
      <c r="D856" s="192">
        <f t="shared" si="17"/>
        <v>0</v>
      </c>
      <c r="E856" s="193">
        <f t="shared" si="16"/>
      </c>
      <c r="F856" s="190"/>
    </row>
    <row r="857" spans="1:6" ht="14.25">
      <c r="A857" s="191">
        <v>21999</v>
      </c>
      <c r="B857" s="191" t="s">
        <v>684</v>
      </c>
      <c r="C857" s="192"/>
      <c r="D857" s="192"/>
      <c r="E857" s="193">
        <f t="shared" si="16"/>
      </c>
      <c r="F857" s="190"/>
    </row>
    <row r="858" spans="1:6" ht="14.25">
      <c r="A858" s="191">
        <v>220</v>
      </c>
      <c r="B858" s="191" t="s">
        <v>685</v>
      </c>
      <c r="C858" s="192">
        <f>SUM(C859,C875,)</f>
        <v>2142</v>
      </c>
      <c r="D858" s="192">
        <f>SUM(D859,D875,)</f>
        <v>2456</v>
      </c>
      <c r="E858" s="193">
        <f t="shared" si="16"/>
        <v>14.7</v>
      </c>
      <c r="F858" s="190"/>
    </row>
    <row r="859" spans="1:6" ht="14.25">
      <c r="A859" s="191">
        <v>22001</v>
      </c>
      <c r="B859" s="191" t="s">
        <v>686</v>
      </c>
      <c r="C859" s="192">
        <f>SUM(C860:C874)</f>
        <v>2087</v>
      </c>
      <c r="D859" s="192">
        <f>SUM(D860:D874)</f>
        <v>2396</v>
      </c>
      <c r="E859" s="193">
        <f t="shared" si="16"/>
        <v>14.8</v>
      </c>
      <c r="F859" s="190"/>
    </row>
    <row r="860" spans="1:6" ht="14.25">
      <c r="A860" s="195">
        <v>2200101</v>
      </c>
      <c r="B860" s="196" t="s">
        <v>37</v>
      </c>
      <c r="C860" s="192">
        <v>126</v>
      </c>
      <c r="D860" s="192">
        <v>229</v>
      </c>
      <c r="E860" s="193">
        <f t="shared" si="16"/>
        <v>81.7</v>
      </c>
      <c r="F860" s="190"/>
    </row>
    <row r="861" spans="1:6" ht="14.25">
      <c r="A861" s="195">
        <v>2200102</v>
      </c>
      <c r="B861" s="196" t="s">
        <v>38</v>
      </c>
      <c r="C861" s="192"/>
      <c r="D861" s="192"/>
      <c r="E861" s="193">
        <f t="shared" si="16"/>
      </c>
      <c r="F861" s="190"/>
    </row>
    <row r="862" spans="1:6" ht="14.25">
      <c r="A862" s="195">
        <v>2200103</v>
      </c>
      <c r="B862" s="196" t="s">
        <v>39</v>
      </c>
      <c r="C862" s="192">
        <v>407</v>
      </c>
      <c r="D862" s="192">
        <v>690</v>
      </c>
      <c r="E862" s="193">
        <f t="shared" si="16"/>
        <v>69.5</v>
      </c>
      <c r="F862" s="190"/>
    </row>
    <row r="863" spans="1:6" ht="14.25">
      <c r="A863" s="195">
        <v>2200104</v>
      </c>
      <c r="B863" s="196" t="s">
        <v>687</v>
      </c>
      <c r="C863" s="192"/>
      <c r="D863" s="192"/>
      <c r="E863" s="193">
        <f t="shared" si="16"/>
      </c>
      <c r="F863" s="190"/>
    </row>
    <row r="864" spans="1:6" ht="14.25">
      <c r="A864" s="195">
        <v>2200106</v>
      </c>
      <c r="B864" s="196" t="s">
        <v>688</v>
      </c>
      <c r="C864" s="192"/>
      <c r="D864" s="192"/>
      <c r="E864" s="193">
        <f t="shared" si="16"/>
      </c>
      <c r="F864" s="190"/>
    </row>
    <row r="865" spans="1:6" ht="14.25">
      <c r="A865" s="195">
        <v>2200107</v>
      </c>
      <c r="B865" s="196" t="s">
        <v>689</v>
      </c>
      <c r="C865" s="192"/>
      <c r="D865" s="192"/>
      <c r="E865" s="193">
        <f t="shared" si="16"/>
      </c>
      <c r="F865" s="190"/>
    </row>
    <row r="866" spans="1:6" ht="15.75" customHeight="1">
      <c r="A866" s="195">
        <v>2200108</v>
      </c>
      <c r="B866" s="196" t="s">
        <v>690</v>
      </c>
      <c r="C866" s="192"/>
      <c r="D866" s="192"/>
      <c r="E866" s="193">
        <f t="shared" si="16"/>
      </c>
      <c r="F866" s="190"/>
    </row>
    <row r="867" spans="1:6" ht="15.75" customHeight="1">
      <c r="A867" s="195">
        <v>2200109</v>
      </c>
      <c r="B867" s="196" t="s">
        <v>691</v>
      </c>
      <c r="C867" s="192"/>
      <c r="D867" s="192"/>
      <c r="E867" s="193">
        <f t="shared" si="16"/>
      </c>
      <c r="F867" s="190"/>
    </row>
    <row r="868" spans="1:6" ht="14.25">
      <c r="A868" s="195">
        <v>2200112</v>
      </c>
      <c r="B868" s="196" t="s">
        <v>692</v>
      </c>
      <c r="C868" s="192"/>
      <c r="D868" s="192"/>
      <c r="E868" s="193">
        <f t="shared" si="16"/>
      </c>
      <c r="F868" s="190"/>
    </row>
    <row r="869" spans="1:6" ht="14.25">
      <c r="A869" s="195">
        <v>2200113</v>
      </c>
      <c r="B869" s="196" t="s">
        <v>693</v>
      </c>
      <c r="C869" s="192"/>
      <c r="D869" s="192"/>
      <c r="E869" s="193">
        <f t="shared" si="16"/>
      </c>
      <c r="F869" s="190"/>
    </row>
    <row r="870" spans="1:6" ht="14.25">
      <c r="A870" s="195">
        <v>2200114</v>
      </c>
      <c r="B870" s="196" t="s">
        <v>694</v>
      </c>
      <c r="C870" s="192"/>
      <c r="D870" s="192"/>
      <c r="E870" s="193">
        <f t="shared" si="16"/>
      </c>
      <c r="F870" s="190"/>
    </row>
    <row r="871" spans="1:6" ht="14.25">
      <c r="A871" s="195">
        <v>2200115</v>
      </c>
      <c r="B871" s="196" t="s">
        <v>695</v>
      </c>
      <c r="C871" s="192"/>
      <c r="D871" s="192"/>
      <c r="E871" s="193">
        <f t="shared" si="16"/>
      </c>
      <c r="F871" s="190"/>
    </row>
    <row r="872" spans="1:6" ht="14.25">
      <c r="A872" s="195">
        <v>2200119</v>
      </c>
      <c r="B872" s="196" t="s">
        <v>696</v>
      </c>
      <c r="C872" s="192"/>
      <c r="D872" s="192"/>
      <c r="E872" s="193">
        <f t="shared" si="16"/>
      </c>
      <c r="F872" s="190"/>
    </row>
    <row r="873" spans="1:6" ht="15.75" customHeight="1">
      <c r="A873" s="195">
        <v>2200150</v>
      </c>
      <c r="B873" s="196" t="s">
        <v>46</v>
      </c>
      <c r="C873" s="192">
        <v>994</v>
      </c>
      <c r="D873" s="192">
        <v>920</v>
      </c>
      <c r="E873" s="193">
        <f t="shared" si="16"/>
        <v>-7.4</v>
      </c>
      <c r="F873" s="190"/>
    </row>
    <row r="874" spans="1:6" ht="14.25">
      <c r="A874" s="195">
        <v>2200199</v>
      </c>
      <c r="B874" s="196" t="s">
        <v>697</v>
      </c>
      <c r="C874" s="192">
        <v>560</v>
      </c>
      <c r="D874" s="192">
        <v>557</v>
      </c>
      <c r="E874" s="193">
        <f t="shared" si="16"/>
        <v>-0.5</v>
      </c>
      <c r="F874" s="190"/>
    </row>
    <row r="875" spans="1:6" ht="14.25">
      <c r="A875" s="191">
        <v>22005</v>
      </c>
      <c r="B875" s="191" t="s">
        <v>698</v>
      </c>
      <c r="C875" s="192">
        <f>SUM(C876:C877)</f>
        <v>55</v>
      </c>
      <c r="D875" s="192">
        <f>SUM(D876:D877)</f>
        <v>60</v>
      </c>
      <c r="E875" s="193">
        <f t="shared" si="16"/>
        <v>9.1</v>
      </c>
      <c r="F875" s="190"/>
    </row>
    <row r="876" spans="1:6" ht="14.25">
      <c r="A876" s="195">
        <v>2200504</v>
      </c>
      <c r="B876" s="196" t="s">
        <v>699</v>
      </c>
      <c r="C876" s="192"/>
      <c r="D876" s="192"/>
      <c r="E876" s="193">
        <f t="shared" si="16"/>
      </c>
      <c r="F876" s="190"/>
    </row>
    <row r="877" spans="1:6" ht="15.75" customHeight="1">
      <c r="A877" s="195">
        <v>2200599</v>
      </c>
      <c r="B877" s="196" t="s">
        <v>700</v>
      </c>
      <c r="C877" s="192">
        <v>55</v>
      </c>
      <c r="D877" s="192">
        <v>60</v>
      </c>
      <c r="E877" s="193">
        <f t="shared" si="16"/>
        <v>9.1</v>
      </c>
      <c r="F877" s="190"/>
    </row>
    <row r="878" spans="1:6" ht="14.25">
      <c r="A878" s="191">
        <v>221</v>
      </c>
      <c r="B878" s="191" t="s">
        <v>701</v>
      </c>
      <c r="C878" s="192">
        <f>SUM(C879,C889,C893,)</f>
        <v>24809</v>
      </c>
      <c r="D878" s="192">
        <f>SUM(D879,D889,D893,)</f>
        <v>15086</v>
      </c>
      <c r="E878" s="193">
        <f t="shared" si="16"/>
        <v>-39.2</v>
      </c>
      <c r="F878" s="190"/>
    </row>
    <row r="879" spans="1:6" ht="14.25">
      <c r="A879" s="191">
        <v>22101</v>
      </c>
      <c r="B879" s="191" t="s">
        <v>702</v>
      </c>
      <c r="C879" s="192">
        <f>SUM(C880:C888)</f>
        <v>12146</v>
      </c>
      <c r="D879" s="192">
        <f>SUM(D880:D888)</f>
        <v>1298</v>
      </c>
      <c r="E879" s="193">
        <f t="shared" si="16"/>
        <v>-89.3</v>
      </c>
      <c r="F879" s="190"/>
    </row>
    <row r="880" spans="1:6" ht="15.75" customHeight="1">
      <c r="A880" s="195">
        <v>2210101</v>
      </c>
      <c r="B880" s="196" t="s">
        <v>703</v>
      </c>
      <c r="C880" s="192"/>
      <c r="D880" s="192">
        <v>1200</v>
      </c>
      <c r="E880" s="193">
        <f t="shared" si="16"/>
      </c>
      <c r="F880" s="190"/>
    </row>
    <row r="881" spans="1:6" ht="15.75" customHeight="1">
      <c r="A881" s="195">
        <v>2210102</v>
      </c>
      <c r="B881" s="196" t="s">
        <v>704</v>
      </c>
      <c r="C881" s="192"/>
      <c r="D881" s="192"/>
      <c r="E881" s="193">
        <f t="shared" si="16"/>
      </c>
      <c r="F881" s="190"/>
    </row>
    <row r="882" spans="1:6" ht="14.25">
      <c r="A882" s="195">
        <v>2210103</v>
      </c>
      <c r="B882" s="196" t="s">
        <v>705</v>
      </c>
      <c r="C882" s="192">
        <v>1946</v>
      </c>
      <c r="D882" s="192"/>
      <c r="E882" s="193">
        <f t="shared" si="16"/>
        <v>-100</v>
      </c>
      <c r="F882" s="190"/>
    </row>
    <row r="883" spans="1:6" ht="14.25">
      <c r="A883" s="195">
        <v>2210105</v>
      </c>
      <c r="B883" s="196" t="s">
        <v>706</v>
      </c>
      <c r="C883" s="192">
        <v>10200</v>
      </c>
      <c r="D883" s="192"/>
      <c r="E883" s="193">
        <f t="shared" si="16"/>
        <v>-100</v>
      </c>
      <c r="F883" s="190"/>
    </row>
    <row r="884" spans="1:6" ht="14.25">
      <c r="A884" s="195">
        <v>2210106</v>
      </c>
      <c r="B884" s="196" t="s">
        <v>707</v>
      </c>
      <c r="C884" s="192"/>
      <c r="D884" s="192"/>
      <c r="E884" s="193">
        <f t="shared" si="16"/>
      </c>
      <c r="F884" s="190"/>
    </row>
    <row r="885" spans="1:6" ht="14.25">
      <c r="A885" s="195">
        <v>2210107</v>
      </c>
      <c r="B885" s="196" t="s">
        <v>708</v>
      </c>
      <c r="C885" s="192"/>
      <c r="D885" s="192"/>
      <c r="E885" s="193">
        <f t="shared" si="16"/>
      </c>
      <c r="F885" s="190"/>
    </row>
    <row r="886" spans="1:6" ht="14.25">
      <c r="A886" s="195">
        <v>2210108</v>
      </c>
      <c r="B886" s="196" t="s">
        <v>709</v>
      </c>
      <c r="C886" s="192"/>
      <c r="D886" s="192">
        <v>98</v>
      </c>
      <c r="E886" s="193">
        <f t="shared" si="16"/>
      </c>
      <c r="F886" s="190"/>
    </row>
    <row r="887" spans="1:6" ht="14.25">
      <c r="A887" s="195">
        <v>2210109</v>
      </c>
      <c r="B887" s="196" t="s">
        <v>710</v>
      </c>
      <c r="C887" s="192"/>
      <c r="D887" s="192"/>
      <c r="E887" s="193">
        <f t="shared" si="16"/>
      </c>
      <c r="F887" s="190"/>
    </row>
    <row r="888" spans="1:6" ht="14.25">
      <c r="A888" s="195">
        <v>2210199</v>
      </c>
      <c r="B888" s="196" t="s">
        <v>711</v>
      </c>
      <c r="C888" s="192"/>
      <c r="D888" s="192"/>
      <c r="E888" s="193">
        <f t="shared" si="16"/>
      </c>
      <c r="F888" s="190"/>
    </row>
    <row r="889" spans="1:6" ht="14.25">
      <c r="A889" s="191">
        <v>22102</v>
      </c>
      <c r="B889" s="191" t="s">
        <v>712</v>
      </c>
      <c r="C889" s="192">
        <f>SUM(C890:C892)</f>
        <v>12663</v>
      </c>
      <c r="D889" s="192">
        <f>SUM(D890:D892)</f>
        <v>13788</v>
      </c>
      <c r="E889" s="193">
        <f aca="true" t="shared" si="18" ref="E889:E971">IF(C889=0,"",ROUND(D889/C889*100-100,1))</f>
        <v>8.9</v>
      </c>
      <c r="F889" s="190"/>
    </row>
    <row r="890" spans="1:6" ht="14.25">
      <c r="A890" s="195">
        <v>2210201</v>
      </c>
      <c r="B890" s="196" t="s">
        <v>713</v>
      </c>
      <c r="C890" s="192">
        <v>12663</v>
      </c>
      <c r="D890" s="192">
        <v>13788</v>
      </c>
      <c r="E890" s="193">
        <f t="shared" si="18"/>
        <v>8.9</v>
      </c>
      <c r="F890" s="190"/>
    </row>
    <row r="891" spans="1:6" ht="14.25">
      <c r="A891" s="195">
        <v>2210202</v>
      </c>
      <c r="B891" s="196" t="s">
        <v>714</v>
      </c>
      <c r="C891" s="192"/>
      <c r="D891" s="192"/>
      <c r="E891" s="193">
        <f t="shared" si="18"/>
      </c>
      <c r="F891" s="190"/>
    </row>
    <row r="892" spans="1:6" ht="14.25">
      <c r="A892" s="195">
        <v>2210203</v>
      </c>
      <c r="B892" s="196" t="s">
        <v>715</v>
      </c>
      <c r="C892" s="192"/>
      <c r="D892" s="192"/>
      <c r="E892" s="193">
        <f t="shared" si="18"/>
      </c>
      <c r="F892" s="190"/>
    </row>
    <row r="893" spans="1:6" ht="14.25">
      <c r="A893" s="191">
        <v>22103</v>
      </c>
      <c r="B893" s="191" t="s">
        <v>716</v>
      </c>
      <c r="C893" s="192">
        <f>SUM(C894:C896)</f>
        <v>0</v>
      </c>
      <c r="D893" s="192">
        <f>SUM(D894:D896)</f>
        <v>0</v>
      </c>
      <c r="E893" s="193">
        <f t="shared" si="18"/>
      </c>
      <c r="F893" s="190"/>
    </row>
    <row r="894" spans="1:6" ht="14.25">
      <c r="A894" s="195">
        <v>2210301</v>
      </c>
      <c r="B894" s="196" t="s">
        <v>717</v>
      </c>
      <c r="C894" s="192"/>
      <c r="D894" s="192"/>
      <c r="E894" s="193">
        <f t="shared" si="18"/>
      </c>
      <c r="F894" s="190"/>
    </row>
    <row r="895" spans="1:6" ht="14.25">
      <c r="A895" s="195">
        <v>2210302</v>
      </c>
      <c r="B895" s="196" t="s">
        <v>718</v>
      </c>
      <c r="C895" s="192"/>
      <c r="D895" s="192"/>
      <c r="E895" s="193">
        <f t="shared" si="18"/>
      </c>
      <c r="F895" s="190"/>
    </row>
    <row r="896" spans="1:6" ht="14.25">
      <c r="A896" s="195">
        <v>2210399</v>
      </c>
      <c r="B896" s="196" t="s">
        <v>719</v>
      </c>
      <c r="C896" s="192"/>
      <c r="D896" s="192"/>
      <c r="E896" s="193">
        <f t="shared" si="18"/>
      </c>
      <c r="F896" s="190"/>
    </row>
    <row r="897" spans="1:6" ht="14.25">
      <c r="A897" s="191">
        <v>222</v>
      </c>
      <c r="B897" s="191" t="s">
        <v>720</v>
      </c>
      <c r="C897" s="192">
        <f>SUM(C898,C913,C927)</f>
        <v>5387</v>
      </c>
      <c r="D897" s="192">
        <f>SUM(D898,D913,D927)</f>
        <v>7487</v>
      </c>
      <c r="E897" s="193">
        <f t="shared" si="18"/>
        <v>39</v>
      </c>
      <c r="F897" s="190"/>
    </row>
    <row r="898" spans="1:6" ht="14.25">
      <c r="A898" s="191">
        <v>22201</v>
      </c>
      <c r="B898" s="191" t="s">
        <v>721</v>
      </c>
      <c r="C898" s="192">
        <f>SUM(C899:C912)</f>
        <v>5387</v>
      </c>
      <c r="D898" s="192">
        <f>SUM(D899:D912)</f>
        <v>7487</v>
      </c>
      <c r="E898" s="193">
        <f t="shared" si="18"/>
        <v>39</v>
      </c>
      <c r="F898" s="190"/>
    </row>
    <row r="899" spans="1:6" ht="14.25">
      <c r="A899" s="195">
        <v>2220101</v>
      </c>
      <c r="B899" s="196" t="s">
        <v>37</v>
      </c>
      <c r="C899" s="192">
        <v>213</v>
      </c>
      <c r="D899" s="192">
        <v>267</v>
      </c>
      <c r="E899" s="193">
        <f t="shared" si="18"/>
        <v>25.4</v>
      </c>
      <c r="F899" s="190"/>
    </row>
    <row r="900" spans="1:6" ht="14.25">
      <c r="A900" s="195">
        <v>2220102</v>
      </c>
      <c r="B900" s="196" t="s">
        <v>38</v>
      </c>
      <c r="C900" s="192"/>
      <c r="D900" s="192"/>
      <c r="E900" s="193">
        <f t="shared" si="18"/>
      </c>
      <c r="F900" s="190"/>
    </row>
    <row r="901" spans="1:6" ht="14.25">
      <c r="A901" s="195">
        <v>2220103</v>
      </c>
      <c r="B901" s="196" t="s">
        <v>39</v>
      </c>
      <c r="C901" s="192"/>
      <c r="D901" s="192"/>
      <c r="E901" s="193">
        <f t="shared" si="18"/>
      </c>
      <c r="F901" s="190"/>
    </row>
    <row r="902" spans="1:6" ht="14.25">
      <c r="A902" s="195">
        <v>2220104</v>
      </c>
      <c r="B902" s="196" t="s">
        <v>722</v>
      </c>
      <c r="C902" s="192"/>
      <c r="D902" s="192"/>
      <c r="E902" s="193">
        <f t="shared" si="18"/>
      </c>
      <c r="F902" s="190"/>
    </row>
    <row r="903" spans="1:6" ht="14.25">
      <c r="A903" s="195">
        <v>2220105</v>
      </c>
      <c r="B903" s="196" t="s">
        <v>723</v>
      </c>
      <c r="C903" s="192"/>
      <c r="D903" s="192"/>
      <c r="E903" s="193">
        <f t="shared" si="18"/>
      </c>
      <c r="F903" s="190"/>
    </row>
    <row r="904" spans="1:6" ht="14.25">
      <c r="A904" s="195">
        <v>2220106</v>
      </c>
      <c r="B904" s="196" t="s">
        <v>724</v>
      </c>
      <c r="C904" s="192"/>
      <c r="D904" s="192"/>
      <c r="E904" s="193">
        <f t="shared" si="18"/>
      </c>
      <c r="F904" s="190"/>
    </row>
    <row r="905" spans="1:6" ht="14.25">
      <c r="A905" s="195">
        <v>2220107</v>
      </c>
      <c r="B905" s="196" t="s">
        <v>725</v>
      </c>
      <c r="C905" s="192"/>
      <c r="D905" s="192"/>
      <c r="E905" s="193">
        <f t="shared" si="18"/>
      </c>
      <c r="F905" s="190"/>
    </row>
    <row r="906" spans="1:6" ht="14.25">
      <c r="A906" s="195">
        <v>2220112</v>
      </c>
      <c r="B906" s="196" t="s">
        <v>726</v>
      </c>
      <c r="C906" s="192"/>
      <c r="D906" s="192"/>
      <c r="E906" s="193">
        <f t="shared" si="18"/>
      </c>
      <c r="F906" s="190"/>
    </row>
    <row r="907" spans="1:6" ht="14.25">
      <c r="A907" s="195">
        <v>2220113</v>
      </c>
      <c r="B907" s="196" t="s">
        <v>727</v>
      </c>
      <c r="C907" s="192"/>
      <c r="D907" s="192"/>
      <c r="E907" s="193">
        <f t="shared" si="18"/>
      </c>
      <c r="F907" s="190"/>
    </row>
    <row r="908" spans="1:6" ht="14.25">
      <c r="A908" s="195">
        <v>2220114</v>
      </c>
      <c r="B908" s="196" t="s">
        <v>728</v>
      </c>
      <c r="C908" s="192"/>
      <c r="D908" s="192"/>
      <c r="E908" s="193">
        <f t="shared" si="18"/>
      </c>
      <c r="F908" s="190"/>
    </row>
    <row r="909" spans="1:6" ht="14.25">
      <c r="A909" s="195">
        <v>2220115</v>
      </c>
      <c r="B909" s="196" t="s">
        <v>729</v>
      </c>
      <c r="C909" s="192"/>
      <c r="D909" s="192"/>
      <c r="E909" s="193">
        <f t="shared" si="18"/>
      </c>
      <c r="F909" s="190"/>
    </row>
    <row r="910" spans="1:6" ht="14.25">
      <c r="A910" s="195">
        <v>2220118</v>
      </c>
      <c r="B910" s="196" t="s">
        <v>730</v>
      </c>
      <c r="C910" s="192"/>
      <c r="D910" s="192"/>
      <c r="E910" s="193">
        <f t="shared" si="18"/>
      </c>
      <c r="F910" s="190"/>
    </row>
    <row r="911" spans="1:6" ht="14.25">
      <c r="A911" s="195">
        <v>2220150</v>
      </c>
      <c r="B911" s="196" t="s">
        <v>46</v>
      </c>
      <c r="C911" s="192"/>
      <c r="D911" s="192"/>
      <c r="E911" s="193">
        <f t="shared" si="18"/>
      </c>
      <c r="F911" s="190"/>
    </row>
    <row r="912" spans="1:6" ht="14.25">
      <c r="A912" s="195">
        <v>2220199</v>
      </c>
      <c r="B912" s="196" t="s">
        <v>731</v>
      </c>
      <c r="C912" s="192">
        <v>5174</v>
      </c>
      <c r="D912" s="192">
        <v>7220</v>
      </c>
      <c r="E912" s="193">
        <f t="shared" si="18"/>
        <v>39.5</v>
      </c>
      <c r="F912" s="190"/>
    </row>
    <row r="913" spans="1:6" ht="14.25">
      <c r="A913" s="191">
        <v>22202</v>
      </c>
      <c r="B913" s="191" t="s">
        <v>732</v>
      </c>
      <c r="C913" s="192">
        <f>SUM(C914:C926)</f>
        <v>0</v>
      </c>
      <c r="D913" s="192">
        <f>SUM(D914:D926)</f>
        <v>0</v>
      </c>
      <c r="E913" s="193">
        <f t="shared" si="18"/>
      </c>
      <c r="F913" s="190"/>
    </row>
    <row r="914" spans="1:6" ht="14.25">
      <c r="A914" s="195">
        <v>2220201</v>
      </c>
      <c r="B914" s="196" t="s">
        <v>37</v>
      </c>
      <c r="C914" s="192"/>
      <c r="D914" s="192"/>
      <c r="E914" s="193">
        <f t="shared" si="18"/>
      </c>
      <c r="F914" s="190"/>
    </row>
    <row r="915" spans="1:6" ht="14.25">
      <c r="A915" s="195">
        <v>2220202</v>
      </c>
      <c r="B915" s="196" t="s">
        <v>38</v>
      </c>
      <c r="C915" s="192"/>
      <c r="D915" s="192"/>
      <c r="E915" s="193">
        <f t="shared" si="18"/>
      </c>
      <c r="F915" s="190"/>
    </row>
    <row r="916" spans="1:6" ht="14.25">
      <c r="A916" s="195">
        <v>2220203</v>
      </c>
      <c r="B916" s="196" t="s">
        <v>39</v>
      </c>
      <c r="C916" s="192"/>
      <c r="D916" s="192"/>
      <c r="E916" s="193">
        <f t="shared" si="18"/>
      </c>
      <c r="F916" s="190"/>
    </row>
    <row r="917" spans="1:6" ht="14.25">
      <c r="A917" s="195">
        <v>2220204</v>
      </c>
      <c r="B917" s="196" t="s">
        <v>733</v>
      </c>
      <c r="C917" s="192"/>
      <c r="D917" s="192"/>
      <c r="E917" s="193">
        <f t="shared" si="18"/>
      </c>
      <c r="F917" s="190"/>
    </row>
    <row r="918" spans="1:6" ht="14.25">
      <c r="A918" s="195">
        <v>2220205</v>
      </c>
      <c r="B918" s="196" t="s">
        <v>734</v>
      </c>
      <c r="C918" s="192"/>
      <c r="D918" s="192"/>
      <c r="E918" s="193">
        <f t="shared" si="18"/>
      </c>
      <c r="F918" s="190"/>
    </row>
    <row r="919" spans="1:6" ht="15.75" customHeight="1">
      <c r="A919" s="195">
        <v>2220206</v>
      </c>
      <c r="B919" s="196" t="s">
        <v>735</v>
      </c>
      <c r="C919" s="192"/>
      <c r="D919" s="192"/>
      <c r="E919" s="193">
        <f t="shared" si="18"/>
      </c>
      <c r="F919" s="190"/>
    </row>
    <row r="920" spans="1:6" ht="15.75" customHeight="1">
      <c r="A920" s="195">
        <v>2220207</v>
      </c>
      <c r="B920" s="196" t="s">
        <v>736</v>
      </c>
      <c r="C920" s="192"/>
      <c r="D920" s="192"/>
      <c r="E920" s="193">
        <f t="shared" si="18"/>
      </c>
      <c r="F920" s="190"/>
    </row>
    <row r="921" spans="1:6" ht="14.25">
      <c r="A921" s="195">
        <v>2220209</v>
      </c>
      <c r="B921" s="196" t="s">
        <v>737</v>
      </c>
      <c r="C921" s="192"/>
      <c r="D921" s="192"/>
      <c r="E921" s="193">
        <f t="shared" si="18"/>
      </c>
      <c r="F921" s="190"/>
    </row>
    <row r="922" spans="1:6" ht="15.75" customHeight="1">
      <c r="A922" s="195">
        <v>2220210</v>
      </c>
      <c r="B922" s="196" t="s">
        <v>738</v>
      </c>
      <c r="C922" s="192"/>
      <c r="D922" s="192"/>
      <c r="E922" s="193">
        <f t="shared" si="18"/>
      </c>
      <c r="F922" s="190"/>
    </row>
    <row r="923" spans="1:6" ht="14.25">
      <c r="A923" s="195">
        <v>2220211</v>
      </c>
      <c r="B923" s="196" t="s">
        <v>739</v>
      </c>
      <c r="C923" s="192"/>
      <c r="D923" s="192"/>
      <c r="E923" s="193">
        <f t="shared" si="18"/>
      </c>
      <c r="F923" s="190"/>
    </row>
    <row r="924" spans="1:6" ht="14.25">
      <c r="A924" s="195">
        <v>2220212</v>
      </c>
      <c r="B924" s="196" t="s">
        <v>740</v>
      </c>
      <c r="C924" s="192"/>
      <c r="D924" s="192"/>
      <c r="E924" s="193">
        <f t="shared" si="18"/>
      </c>
      <c r="F924" s="190"/>
    </row>
    <row r="925" spans="1:6" ht="14.25">
      <c r="A925" s="195">
        <v>2220250</v>
      </c>
      <c r="B925" s="196" t="s">
        <v>46</v>
      </c>
      <c r="C925" s="192"/>
      <c r="D925" s="192"/>
      <c r="E925" s="193">
        <f t="shared" si="18"/>
      </c>
      <c r="F925" s="190"/>
    </row>
    <row r="926" spans="1:6" ht="14.25">
      <c r="A926" s="195">
        <v>2220299</v>
      </c>
      <c r="B926" s="196" t="s">
        <v>741</v>
      </c>
      <c r="C926" s="192"/>
      <c r="D926" s="192"/>
      <c r="E926" s="193">
        <f t="shared" si="18"/>
      </c>
      <c r="F926" s="190"/>
    </row>
    <row r="927" spans="1:6" ht="14.25">
      <c r="A927" s="191">
        <v>22204</v>
      </c>
      <c r="B927" s="191" t="s">
        <v>742</v>
      </c>
      <c r="C927" s="192">
        <f>SUM(C928:C932)</f>
        <v>0</v>
      </c>
      <c r="D927" s="192">
        <f>SUM(D928:D932)</f>
        <v>0</v>
      </c>
      <c r="E927" s="193">
        <f t="shared" si="18"/>
      </c>
      <c r="F927" s="190"/>
    </row>
    <row r="928" spans="1:6" ht="14.25">
      <c r="A928" s="195">
        <v>2220401</v>
      </c>
      <c r="B928" s="196" t="s">
        <v>743</v>
      </c>
      <c r="C928" s="192"/>
      <c r="D928" s="192"/>
      <c r="E928" s="193">
        <f t="shared" si="18"/>
      </c>
      <c r="F928" s="190"/>
    </row>
    <row r="929" spans="1:6" ht="14.25">
      <c r="A929" s="195">
        <v>2220402</v>
      </c>
      <c r="B929" s="196" t="s">
        <v>744</v>
      </c>
      <c r="C929" s="192"/>
      <c r="D929" s="192"/>
      <c r="E929" s="193">
        <f t="shared" si="18"/>
      </c>
      <c r="F929" s="190"/>
    </row>
    <row r="930" spans="1:6" ht="14.25">
      <c r="A930" s="195">
        <v>2220403</v>
      </c>
      <c r="B930" s="196" t="s">
        <v>745</v>
      </c>
      <c r="C930" s="192"/>
      <c r="D930" s="192"/>
      <c r="E930" s="193">
        <f t="shared" si="18"/>
      </c>
      <c r="F930" s="190"/>
    </row>
    <row r="931" spans="1:6" ht="14.25">
      <c r="A931" s="195">
        <v>2220404</v>
      </c>
      <c r="B931" s="196" t="s">
        <v>746</v>
      </c>
      <c r="C931" s="192"/>
      <c r="D931" s="192"/>
      <c r="E931" s="193">
        <f t="shared" si="18"/>
      </c>
      <c r="F931" s="190"/>
    </row>
    <row r="932" spans="1:6" ht="14.25">
      <c r="A932" s="195">
        <v>2220499</v>
      </c>
      <c r="B932" s="196" t="s">
        <v>747</v>
      </c>
      <c r="C932" s="192"/>
      <c r="D932" s="192"/>
      <c r="E932" s="193">
        <f t="shared" si="18"/>
      </c>
      <c r="F932" s="190"/>
    </row>
    <row r="933" spans="1:6" ht="14.25">
      <c r="A933" s="191">
        <v>224</v>
      </c>
      <c r="B933" s="191" t="s">
        <v>748</v>
      </c>
      <c r="C933" s="192">
        <f>SUM(C934,C945,C951,C957)</f>
        <v>789</v>
      </c>
      <c r="D933" s="192">
        <f>SUM(D934,D945,D951,D957)</f>
        <v>1038</v>
      </c>
      <c r="E933" s="193">
        <f t="shared" si="18"/>
        <v>31.6</v>
      </c>
      <c r="F933" s="190"/>
    </row>
    <row r="934" spans="1:6" ht="14.25">
      <c r="A934" s="191">
        <v>22401</v>
      </c>
      <c r="B934" s="191" t="s">
        <v>749</v>
      </c>
      <c r="C934" s="192">
        <f>SUM(C935:C944)</f>
        <v>371</v>
      </c>
      <c r="D934" s="192">
        <f>SUM(D935:D944)</f>
        <v>293</v>
      </c>
      <c r="E934" s="193">
        <f t="shared" si="18"/>
        <v>-21</v>
      </c>
      <c r="F934" s="190"/>
    </row>
    <row r="935" spans="1:6" ht="14.25">
      <c r="A935" s="195">
        <v>2240101</v>
      </c>
      <c r="B935" s="196" t="s">
        <v>37</v>
      </c>
      <c r="C935" s="192"/>
      <c r="D935" s="192">
        <v>198</v>
      </c>
      <c r="E935" s="193">
        <f t="shared" si="18"/>
      </c>
      <c r="F935" s="190"/>
    </row>
    <row r="936" spans="1:6" ht="14.25">
      <c r="A936" s="195">
        <v>2240102</v>
      </c>
      <c r="B936" s="196" t="s">
        <v>38</v>
      </c>
      <c r="C936" s="192"/>
      <c r="D936" s="192">
        <v>58</v>
      </c>
      <c r="E936" s="193">
        <f t="shared" si="18"/>
      </c>
      <c r="F936" s="190"/>
    </row>
    <row r="937" spans="1:6" ht="14.25">
      <c r="A937" s="195">
        <v>2240103</v>
      </c>
      <c r="B937" s="196" t="s">
        <v>39</v>
      </c>
      <c r="C937" s="192"/>
      <c r="D937" s="192">
        <v>37</v>
      </c>
      <c r="E937" s="193">
        <f t="shared" si="18"/>
      </c>
      <c r="F937" s="190"/>
    </row>
    <row r="938" spans="1:6" ht="14.25">
      <c r="A938" s="195">
        <v>2240104</v>
      </c>
      <c r="B938" s="196" t="s">
        <v>750</v>
      </c>
      <c r="C938" s="192"/>
      <c r="D938" s="192"/>
      <c r="E938" s="193">
        <f t="shared" si="18"/>
      </c>
      <c r="F938" s="190"/>
    </row>
    <row r="939" spans="1:6" ht="14.25">
      <c r="A939" s="195">
        <v>2240106</v>
      </c>
      <c r="B939" s="196" t="s">
        <v>751</v>
      </c>
      <c r="C939" s="192">
        <v>309</v>
      </c>
      <c r="D939" s="192"/>
      <c r="E939" s="193">
        <f t="shared" si="18"/>
        <v>-100</v>
      </c>
      <c r="F939" s="190"/>
    </row>
    <row r="940" spans="1:6" ht="14.25">
      <c r="A940" s="195">
        <v>2240107</v>
      </c>
      <c r="B940" s="196" t="s">
        <v>752</v>
      </c>
      <c r="C940" s="192"/>
      <c r="D940" s="192"/>
      <c r="E940" s="193">
        <f t="shared" si="18"/>
      </c>
      <c r="F940" s="190"/>
    </row>
    <row r="941" spans="1:6" ht="14.25">
      <c r="A941" s="195">
        <v>2240108</v>
      </c>
      <c r="B941" s="196" t="s">
        <v>753</v>
      </c>
      <c r="C941" s="192"/>
      <c r="D941" s="192"/>
      <c r="E941" s="193">
        <f t="shared" si="18"/>
      </c>
      <c r="F941" s="190"/>
    </row>
    <row r="942" spans="1:6" ht="14.25">
      <c r="A942" s="195">
        <v>2240109</v>
      </c>
      <c r="B942" s="196" t="s">
        <v>754</v>
      </c>
      <c r="C942" s="192"/>
      <c r="D942" s="192"/>
      <c r="E942" s="193">
        <f t="shared" si="18"/>
      </c>
      <c r="F942" s="190"/>
    </row>
    <row r="943" spans="1:6" ht="14.25">
      <c r="A943" s="195">
        <v>2240150</v>
      </c>
      <c r="B943" s="196" t="s">
        <v>46</v>
      </c>
      <c r="C943" s="192">
        <v>62</v>
      </c>
      <c r="D943" s="192"/>
      <c r="E943" s="193">
        <f t="shared" si="18"/>
        <v>-100</v>
      </c>
      <c r="F943" s="190"/>
    </row>
    <row r="944" spans="1:6" ht="14.25">
      <c r="A944" s="195">
        <v>2240199</v>
      </c>
      <c r="B944" s="196" t="s">
        <v>755</v>
      </c>
      <c r="C944" s="192"/>
      <c r="D944" s="192"/>
      <c r="E944" s="193">
        <f t="shared" si="18"/>
      </c>
      <c r="F944" s="190"/>
    </row>
    <row r="945" spans="1:6" ht="14.25">
      <c r="A945" s="191">
        <v>22402</v>
      </c>
      <c r="B945" s="191" t="s">
        <v>756</v>
      </c>
      <c r="C945" s="192">
        <f>SUM(C946:C950)</f>
        <v>418</v>
      </c>
      <c r="D945" s="192">
        <f>SUM(D946:D950)</f>
        <v>733</v>
      </c>
      <c r="E945" s="193">
        <f t="shared" si="18"/>
        <v>75.4</v>
      </c>
      <c r="F945" s="190"/>
    </row>
    <row r="946" spans="1:6" ht="14.25">
      <c r="A946" s="195">
        <v>2240201</v>
      </c>
      <c r="B946" s="196" t="s">
        <v>37</v>
      </c>
      <c r="C946" s="192"/>
      <c r="D946" s="192"/>
      <c r="E946" s="193">
        <f t="shared" si="18"/>
      </c>
      <c r="F946" s="190"/>
    </row>
    <row r="947" spans="1:6" ht="14.25">
      <c r="A947" s="195">
        <v>2240202</v>
      </c>
      <c r="B947" s="196" t="s">
        <v>38</v>
      </c>
      <c r="C947" s="192"/>
      <c r="D947" s="192">
        <v>13</v>
      </c>
      <c r="E947" s="193">
        <f t="shared" si="18"/>
      </c>
      <c r="F947" s="190"/>
    </row>
    <row r="948" spans="1:6" ht="14.25">
      <c r="A948" s="195">
        <v>2240203</v>
      </c>
      <c r="B948" s="196" t="s">
        <v>39</v>
      </c>
      <c r="C948" s="192"/>
      <c r="D948" s="192"/>
      <c r="E948" s="193">
        <f t="shared" si="18"/>
      </c>
      <c r="F948" s="190"/>
    </row>
    <row r="949" spans="1:6" ht="14.25">
      <c r="A949" s="195">
        <v>2240204</v>
      </c>
      <c r="B949" s="196" t="s">
        <v>757</v>
      </c>
      <c r="C949" s="192">
        <v>418</v>
      </c>
      <c r="D949" s="192">
        <v>720</v>
      </c>
      <c r="E949" s="193">
        <f t="shared" si="18"/>
        <v>72.2</v>
      </c>
      <c r="F949" s="190"/>
    </row>
    <row r="950" spans="1:6" ht="14.25">
      <c r="A950" s="195">
        <v>2240299</v>
      </c>
      <c r="B950" s="196" t="s">
        <v>758</v>
      </c>
      <c r="C950" s="192"/>
      <c r="D950" s="192"/>
      <c r="E950" s="193">
        <f t="shared" si="18"/>
      </c>
      <c r="F950" s="190"/>
    </row>
    <row r="951" spans="1:6" ht="14.25">
      <c r="A951" s="191">
        <v>22403</v>
      </c>
      <c r="B951" s="201" t="s">
        <v>759</v>
      </c>
      <c r="C951" s="192">
        <f>SUM(C952:C956)</f>
        <v>0</v>
      </c>
      <c r="D951" s="192">
        <f>SUM(D952:D956)</f>
        <v>2</v>
      </c>
      <c r="E951" s="193">
        <f t="shared" si="18"/>
      </c>
      <c r="F951" s="190"/>
    </row>
    <row r="952" spans="1:6" ht="14.25">
      <c r="A952" s="195">
        <v>2240301</v>
      </c>
      <c r="B952" s="196" t="s">
        <v>37</v>
      </c>
      <c r="C952" s="192"/>
      <c r="D952" s="192"/>
      <c r="E952" s="193">
        <f t="shared" si="18"/>
      </c>
      <c r="F952" s="190"/>
    </row>
    <row r="953" spans="1:6" ht="14.25">
      <c r="A953" s="195">
        <v>2240302</v>
      </c>
      <c r="B953" s="196" t="s">
        <v>38</v>
      </c>
      <c r="C953" s="192"/>
      <c r="D953" s="192">
        <v>2</v>
      </c>
      <c r="E953" s="193">
        <f t="shared" si="18"/>
      </c>
      <c r="F953" s="190"/>
    </row>
    <row r="954" spans="1:6" ht="14.25">
      <c r="A954" s="195">
        <v>2240303</v>
      </c>
      <c r="B954" s="196" t="s">
        <v>39</v>
      </c>
      <c r="C954" s="192"/>
      <c r="D954" s="192"/>
      <c r="E954" s="193">
        <f t="shared" si="18"/>
      </c>
      <c r="F954" s="190"/>
    </row>
    <row r="955" spans="1:6" ht="14.25">
      <c r="A955" s="195">
        <v>2240304</v>
      </c>
      <c r="B955" s="196" t="s">
        <v>760</v>
      </c>
      <c r="C955" s="192"/>
      <c r="D955" s="192"/>
      <c r="E955" s="193">
        <f t="shared" si="18"/>
      </c>
      <c r="F955" s="190"/>
    </row>
    <row r="956" spans="1:6" ht="14.25">
      <c r="A956" s="195">
        <v>2240399</v>
      </c>
      <c r="B956" s="196" t="s">
        <v>761</v>
      </c>
      <c r="C956" s="192"/>
      <c r="D956" s="192"/>
      <c r="E956" s="193">
        <f t="shared" si="18"/>
      </c>
      <c r="F956" s="190"/>
    </row>
    <row r="957" spans="1:6" ht="14.25">
      <c r="A957" s="191">
        <v>22404</v>
      </c>
      <c r="B957" s="201" t="s">
        <v>762</v>
      </c>
      <c r="C957" s="192">
        <f>SUM(C958:C958)</f>
        <v>0</v>
      </c>
      <c r="D957" s="192">
        <f>SUM(D958:D958)</f>
        <v>10</v>
      </c>
      <c r="E957" s="193">
        <f t="shared" si="18"/>
      </c>
      <c r="F957" s="190"/>
    </row>
    <row r="958" spans="1:6" ht="14.25">
      <c r="A958" s="195">
        <v>2240402</v>
      </c>
      <c r="B958" s="196" t="s">
        <v>38</v>
      </c>
      <c r="C958" s="192"/>
      <c r="D958" s="192">
        <v>10</v>
      </c>
      <c r="E958" s="193">
        <f t="shared" si="18"/>
      </c>
      <c r="F958" s="190"/>
    </row>
    <row r="959" spans="1:6" ht="14.25">
      <c r="A959" s="191">
        <v>227</v>
      </c>
      <c r="B959" s="191" t="s">
        <v>763</v>
      </c>
      <c r="C959" s="192">
        <v>18500</v>
      </c>
      <c r="D959" s="192">
        <v>19000</v>
      </c>
      <c r="E959" s="193">
        <f t="shared" si="18"/>
        <v>2.7</v>
      </c>
      <c r="F959" s="190"/>
    </row>
    <row r="960" spans="1:6" ht="14.25">
      <c r="A960" s="191">
        <v>229</v>
      </c>
      <c r="B960" s="191" t="s">
        <v>764</v>
      </c>
      <c r="C960" s="192">
        <f>SUM(C961,C962)</f>
        <v>1200</v>
      </c>
      <c r="D960" s="192">
        <f>SUM(D961,D962)</f>
        <v>1200</v>
      </c>
      <c r="E960" s="193">
        <f t="shared" si="18"/>
        <v>0</v>
      </c>
      <c r="F960" s="190"/>
    </row>
    <row r="961" spans="1:6" ht="14.25">
      <c r="A961" s="191">
        <v>22902</v>
      </c>
      <c r="B961" s="201" t="s">
        <v>765</v>
      </c>
      <c r="C961" s="192"/>
      <c r="D961" s="192"/>
      <c r="E961" s="193">
        <f t="shared" si="18"/>
      </c>
      <c r="F961" s="190"/>
    </row>
    <row r="962" spans="1:6" ht="14.25">
      <c r="A962" s="191">
        <v>22999</v>
      </c>
      <c r="B962" s="201" t="s">
        <v>684</v>
      </c>
      <c r="C962" s="192">
        <v>1200</v>
      </c>
      <c r="D962" s="192">
        <f>D963</f>
        <v>1200</v>
      </c>
      <c r="E962" s="193">
        <f t="shared" si="18"/>
        <v>0</v>
      </c>
      <c r="F962" s="190"/>
    </row>
    <row r="963" spans="1:6" ht="14.25">
      <c r="A963" s="195">
        <v>2299901</v>
      </c>
      <c r="B963" s="196" t="s">
        <v>684</v>
      </c>
      <c r="C963" s="192">
        <v>1200</v>
      </c>
      <c r="D963" s="192">
        <v>1200</v>
      </c>
      <c r="E963" s="193">
        <f t="shared" si="18"/>
        <v>0</v>
      </c>
      <c r="F963" s="190"/>
    </row>
    <row r="964" spans="1:6" ht="14.25">
      <c r="A964" s="191">
        <v>231</v>
      </c>
      <c r="B964" s="191" t="s">
        <v>766</v>
      </c>
      <c r="C964" s="192">
        <f>SUM(C965)</f>
        <v>0</v>
      </c>
      <c r="D964" s="192">
        <f>SUM(D965)</f>
        <v>0</v>
      </c>
      <c r="E964" s="193">
        <f t="shared" si="18"/>
      </c>
      <c r="F964" s="190"/>
    </row>
    <row r="965" spans="1:6" ht="14.25">
      <c r="A965" s="191">
        <v>23103</v>
      </c>
      <c r="B965" s="191" t="s">
        <v>767</v>
      </c>
      <c r="C965" s="192">
        <f>SUM(C966:C969)</f>
        <v>0</v>
      </c>
      <c r="D965" s="192">
        <f>SUM(D966:D969)</f>
        <v>0</v>
      </c>
      <c r="E965" s="193">
        <f t="shared" si="18"/>
      </c>
      <c r="F965" s="190"/>
    </row>
    <row r="966" spans="1:6" ht="14.25">
      <c r="A966" s="195">
        <v>2310301</v>
      </c>
      <c r="B966" s="196" t="s">
        <v>768</v>
      </c>
      <c r="C966" s="192"/>
      <c r="D966" s="192"/>
      <c r="E966" s="193">
        <f t="shared" si="18"/>
      </c>
      <c r="F966" s="190"/>
    </row>
    <row r="967" spans="1:6" ht="14.25">
      <c r="A967" s="195">
        <v>2310302</v>
      </c>
      <c r="B967" s="196" t="s">
        <v>769</v>
      </c>
      <c r="C967" s="192"/>
      <c r="D967" s="192"/>
      <c r="E967" s="190">
        <f t="shared" si="18"/>
      </c>
      <c r="F967" s="190"/>
    </row>
    <row r="968" spans="1:6" ht="14.25">
      <c r="A968" s="195">
        <v>2310303</v>
      </c>
      <c r="B968" s="196" t="s">
        <v>770</v>
      </c>
      <c r="C968" s="190"/>
      <c r="D968" s="190"/>
      <c r="E968" s="190">
        <f t="shared" si="18"/>
      </c>
      <c r="F968" s="190"/>
    </row>
    <row r="969" spans="1:6" ht="14.25">
      <c r="A969" s="195">
        <v>2310399</v>
      </c>
      <c r="B969" s="196" t="s">
        <v>771</v>
      </c>
      <c r="C969" s="190"/>
      <c r="D969" s="190"/>
      <c r="E969" s="190">
        <f t="shared" si="18"/>
      </c>
      <c r="F969" s="190"/>
    </row>
    <row r="970" spans="1:6" ht="14.25">
      <c r="A970" s="191">
        <v>232</v>
      </c>
      <c r="B970" s="191" t="s">
        <v>772</v>
      </c>
      <c r="C970" s="192">
        <f>SUM(C971)</f>
        <v>3700</v>
      </c>
      <c r="D970" s="192">
        <f>SUM(D971)</f>
        <v>4237</v>
      </c>
      <c r="E970" s="193">
        <f t="shared" si="18"/>
        <v>14.5</v>
      </c>
      <c r="F970" s="190"/>
    </row>
    <row r="971" spans="1:6" ht="14.25">
      <c r="A971" s="191">
        <v>23203</v>
      </c>
      <c r="B971" s="191" t="s">
        <v>773</v>
      </c>
      <c r="C971" s="192">
        <f>SUM(C972:C975)</f>
        <v>3700</v>
      </c>
      <c r="D971" s="192">
        <f>SUM(D972:D975)</f>
        <v>4237</v>
      </c>
      <c r="E971" s="193">
        <f t="shared" si="18"/>
        <v>14.5</v>
      </c>
      <c r="F971" s="190"/>
    </row>
    <row r="972" spans="1:6" ht="14.25">
      <c r="A972" s="195">
        <v>2320301</v>
      </c>
      <c r="B972" s="196" t="s">
        <v>774</v>
      </c>
      <c r="C972" s="192">
        <v>3700</v>
      </c>
      <c r="D972" s="192">
        <v>4237</v>
      </c>
      <c r="E972" s="193">
        <f>IF(C972=0,"",ROUND(D972/C972*100-100,1))</f>
        <v>14.5</v>
      </c>
      <c r="F972" s="190"/>
    </row>
    <row r="973" spans="1:6" ht="14.25">
      <c r="A973" s="195">
        <v>2320302</v>
      </c>
      <c r="B973" s="196" t="s">
        <v>775</v>
      </c>
      <c r="C973" s="190"/>
      <c r="D973" s="190"/>
      <c r="E973" s="190">
        <f>IF(C973=0,"",ROUND(D973/C973*100-100,1))</f>
      </c>
      <c r="F973" s="190"/>
    </row>
    <row r="974" spans="1:6" ht="14.25">
      <c r="A974" s="195">
        <v>2320303</v>
      </c>
      <c r="B974" s="196" t="s">
        <v>776</v>
      </c>
      <c r="C974" s="190"/>
      <c r="D974" s="190"/>
      <c r="E974" s="190">
        <f>IF(C974=0,"",ROUND(D974/C974*100-100,1))</f>
      </c>
      <c r="F974" s="190"/>
    </row>
    <row r="975" spans="1:6" ht="14.25">
      <c r="A975" s="195">
        <v>2320304</v>
      </c>
      <c r="B975" s="196" t="s">
        <v>777</v>
      </c>
      <c r="C975" s="190"/>
      <c r="D975" s="190"/>
      <c r="E975" s="190">
        <f>IF(C975=0,"",ROUND(D975/C975*100-100,1))</f>
      </c>
      <c r="F975" s="190"/>
    </row>
  </sheetData>
  <sheetProtection/>
  <mergeCells count="2">
    <mergeCell ref="A1:F1"/>
    <mergeCell ref="C2:F2"/>
  </mergeCells>
  <printOptions horizontalCentered="1"/>
  <pageMargins left="0.87" right="0.35" top="0.83" bottom="0.98" header="0.51" footer="0.51"/>
  <pageSetup fitToHeight="0" fitToWidth="1" horizontalDpi="600" verticalDpi="600" orientation="portrait" paperSize="9" scale="92"/>
  <headerFooter>
    <oddHeader>&amp;C&amp;"SimSun,常规"&amp;9 &amp;R表11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975"/>
  <sheetViews>
    <sheetView zoomScalePageLayoutView="0" workbookViewId="0" topLeftCell="A4">
      <selection activeCell="J27" sqref="J27"/>
    </sheetView>
  </sheetViews>
  <sheetFormatPr defaultColWidth="9.00390625" defaultRowHeight="14.25"/>
  <cols>
    <col min="1" max="1" width="9.00390625" style="80" customWidth="1"/>
    <col min="2" max="2" width="43.875" style="80" customWidth="1"/>
    <col min="3" max="3" width="10.125" style="80" customWidth="1"/>
    <col min="4" max="4" width="9.75390625" style="80" customWidth="1"/>
    <col min="5" max="5" width="9.00390625" style="80" customWidth="1"/>
    <col min="6" max="6" width="9.50390625" style="80" customWidth="1"/>
    <col min="7" max="212" width="9.00390625" style="80" customWidth="1"/>
    <col min="213" max="16384" width="9.00390625" style="80" customWidth="1"/>
  </cols>
  <sheetData>
    <row r="1" spans="1:6" ht="33.75" customHeight="1">
      <c r="A1" s="214" t="s">
        <v>778</v>
      </c>
      <c r="B1" s="217"/>
      <c r="C1" s="217"/>
      <c r="D1" s="217"/>
      <c r="E1" s="217"/>
      <c r="F1" s="217"/>
    </row>
    <row r="2" spans="3:6" ht="14.25">
      <c r="C2" s="216" t="s">
        <v>1</v>
      </c>
      <c r="D2" s="216"/>
      <c r="E2" s="216"/>
      <c r="F2" s="216"/>
    </row>
    <row r="3" spans="1:6" ht="39" customHeight="1">
      <c r="A3" s="15" t="s">
        <v>31</v>
      </c>
      <c r="B3" s="132" t="s">
        <v>2</v>
      </c>
      <c r="C3" s="15" t="s">
        <v>32</v>
      </c>
      <c r="D3" s="15" t="s">
        <v>4</v>
      </c>
      <c r="E3" s="132" t="s">
        <v>33</v>
      </c>
      <c r="F3" s="132" t="s">
        <v>6</v>
      </c>
    </row>
    <row r="4" spans="1:6" ht="15.75" customHeight="1">
      <c r="A4" s="190"/>
      <c r="B4" s="191" t="s">
        <v>34</v>
      </c>
      <c r="C4" s="192">
        <f>SUM(C5,C188,C238,C289,C343,C395,C504,C568,C623,C646,C753,C782,C833,C853,C856,C858,C878,C897,C933,C959,C960,C964,C970)</f>
        <v>493297</v>
      </c>
      <c r="D4" s="192">
        <f>SUM(D5,D188,D238,D289,D343,D395,D504,D568,D623,D646,D753,D782,D833,D853,D856,D858,D878,D897,D933,D959,D960,D964,D970)</f>
        <v>526944</v>
      </c>
      <c r="E4" s="193">
        <f>IF(C4=0,"",ROUND(D4/C4*100-100,1))</f>
        <v>6.8</v>
      </c>
      <c r="F4" s="190"/>
    </row>
    <row r="5" spans="1:6" ht="15.75" customHeight="1">
      <c r="A5" s="191">
        <v>201</v>
      </c>
      <c r="B5" s="194" t="s">
        <v>35</v>
      </c>
      <c r="C5" s="192">
        <f>SUM(C6,C18,C27,C38,C49,C60,C71,C80,C89,C98,C109,C116,C122,C129,C136,C143,C150,C156,C164,C170,C185)</f>
        <v>31371</v>
      </c>
      <c r="D5" s="192">
        <f>SUM(D6,D18,D27,D38,D49,D60,D71,D80,D89,D98,D109,D116,D122,D129,D136,D143,D150,D156,D164,D170,D185)</f>
        <v>25976</v>
      </c>
      <c r="E5" s="193">
        <f aca="true" t="shared" si="0" ref="E5:E67">IF(C5=0,"",ROUND(D5/C5*100-100,1))</f>
        <v>-17.2</v>
      </c>
      <c r="F5" s="190"/>
    </row>
    <row r="6" spans="1:6" ht="15.75" customHeight="1">
      <c r="A6" s="191">
        <v>20101</v>
      </c>
      <c r="B6" s="191" t="s">
        <v>36</v>
      </c>
      <c r="C6" s="192">
        <f>SUM(C7:C17)</f>
        <v>541</v>
      </c>
      <c r="D6" s="192">
        <f>SUM(D7:D17)</f>
        <v>516</v>
      </c>
      <c r="E6" s="193">
        <f t="shared" si="0"/>
        <v>-4.6</v>
      </c>
      <c r="F6" s="190"/>
    </row>
    <row r="7" spans="1:6" ht="14.25">
      <c r="A7" s="195">
        <v>2010101</v>
      </c>
      <c r="B7" s="196" t="s">
        <v>37</v>
      </c>
      <c r="C7" s="192">
        <v>508</v>
      </c>
      <c r="D7" s="192">
        <v>475</v>
      </c>
      <c r="E7" s="193">
        <f t="shared" si="0"/>
        <v>-6.5</v>
      </c>
      <c r="F7" s="190"/>
    </row>
    <row r="8" spans="1:6" ht="14.25">
      <c r="A8" s="195">
        <v>2010102</v>
      </c>
      <c r="B8" s="196" t="s">
        <v>38</v>
      </c>
      <c r="C8" s="192"/>
      <c r="D8" s="192"/>
      <c r="E8" s="193">
        <f t="shared" si="0"/>
      </c>
      <c r="F8" s="190"/>
    </row>
    <row r="9" spans="1:6" ht="14.25">
      <c r="A9" s="195">
        <v>2010103</v>
      </c>
      <c r="B9" s="196" t="s">
        <v>39</v>
      </c>
      <c r="C9" s="192">
        <v>33</v>
      </c>
      <c r="D9" s="192">
        <v>41</v>
      </c>
      <c r="E9" s="193">
        <f t="shared" si="0"/>
        <v>24.2</v>
      </c>
      <c r="F9" s="190"/>
    </row>
    <row r="10" spans="1:6" ht="14.25">
      <c r="A10" s="195">
        <v>2010104</v>
      </c>
      <c r="B10" s="196" t="s">
        <v>40</v>
      </c>
      <c r="C10" s="192"/>
      <c r="D10" s="192"/>
      <c r="E10" s="193">
        <f t="shared" si="0"/>
      </c>
      <c r="F10" s="190"/>
    </row>
    <row r="11" spans="1:6" ht="14.25">
      <c r="A11" s="195">
        <v>2010105</v>
      </c>
      <c r="B11" s="196" t="s">
        <v>41</v>
      </c>
      <c r="C11" s="192"/>
      <c r="D11" s="192"/>
      <c r="E11" s="193">
        <f t="shared" si="0"/>
      </c>
      <c r="F11" s="190"/>
    </row>
    <row r="12" spans="1:6" ht="14.25">
      <c r="A12" s="195">
        <v>2010106</v>
      </c>
      <c r="B12" s="196" t="s">
        <v>42</v>
      </c>
      <c r="C12" s="192"/>
      <c r="D12" s="192"/>
      <c r="E12" s="193">
        <f t="shared" si="0"/>
      </c>
      <c r="F12" s="190"/>
    </row>
    <row r="13" spans="1:6" ht="14.25">
      <c r="A13" s="195">
        <v>2010107</v>
      </c>
      <c r="B13" s="196" t="s">
        <v>43</v>
      </c>
      <c r="C13" s="192"/>
      <c r="D13" s="192"/>
      <c r="E13" s="193">
        <f t="shared" si="0"/>
      </c>
      <c r="F13" s="190"/>
    </row>
    <row r="14" spans="1:6" ht="14.25">
      <c r="A14" s="195">
        <v>2010108</v>
      </c>
      <c r="B14" s="196" t="s">
        <v>44</v>
      </c>
      <c r="C14" s="192"/>
      <c r="D14" s="192"/>
      <c r="E14" s="193">
        <f t="shared" si="0"/>
      </c>
      <c r="F14" s="190"/>
    </row>
    <row r="15" spans="1:6" ht="14.25">
      <c r="A15" s="195">
        <v>2010109</v>
      </c>
      <c r="B15" s="196" t="s">
        <v>45</v>
      </c>
      <c r="C15" s="192"/>
      <c r="D15" s="192"/>
      <c r="E15" s="193">
        <f t="shared" si="0"/>
      </c>
      <c r="F15" s="190"/>
    </row>
    <row r="16" spans="1:6" ht="14.25">
      <c r="A16" s="195">
        <v>2010150</v>
      </c>
      <c r="B16" s="196" t="s">
        <v>46</v>
      </c>
      <c r="C16" s="192"/>
      <c r="D16" s="192"/>
      <c r="E16" s="193">
        <f t="shared" si="0"/>
      </c>
      <c r="F16" s="190"/>
    </row>
    <row r="17" spans="1:6" ht="14.25">
      <c r="A17" s="195">
        <v>2010199</v>
      </c>
      <c r="B17" s="196" t="s">
        <v>47</v>
      </c>
      <c r="C17" s="192"/>
      <c r="D17" s="192"/>
      <c r="E17" s="193">
        <f t="shared" si="0"/>
      </c>
      <c r="F17" s="190"/>
    </row>
    <row r="18" spans="1:6" ht="15.75" customHeight="1">
      <c r="A18" s="191">
        <v>20102</v>
      </c>
      <c r="B18" s="194" t="s">
        <v>48</v>
      </c>
      <c r="C18" s="192">
        <f>SUM(C19:C26)</f>
        <v>438</v>
      </c>
      <c r="D18" s="192">
        <f>SUM(D19:D26)</f>
        <v>468</v>
      </c>
      <c r="E18" s="193">
        <f t="shared" si="0"/>
        <v>6.8</v>
      </c>
      <c r="F18" s="190"/>
    </row>
    <row r="19" spans="1:6" ht="14.25">
      <c r="A19" s="195">
        <v>2010201</v>
      </c>
      <c r="B19" s="196" t="s">
        <v>37</v>
      </c>
      <c r="C19" s="192">
        <v>375</v>
      </c>
      <c r="D19" s="192">
        <v>399</v>
      </c>
      <c r="E19" s="193">
        <f t="shared" si="0"/>
        <v>6.4</v>
      </c>
      <c r="F19" s="190"/>
    </row>
    <row r="20" spans="1:6" ht="14.25">
      <c r="A20" s="195">
        <v>2010202</v>
      </c>
      <c r="B20" s="196" t="s">
        <v>38</v>
      </c>
      <c r="C20" s="192"/>
      <c r="D20" s="192"/>
      <c r="E20" s="193">
        <f t="shared" si="0"/>
      </c>
      <c r="F20" s="190"/>
    </row>
    <row r="21" spans="1:6" ht="14.25">
      <c r="A21" s="195">
        <v>2010203</v>
      </c>
      <c r="B21" s="196" t="s">
        <v>39</v>
      </c>
      <c r="C21" s="192">
        <v>63</v>
      </c>
      <c r="D21" s="192">
        <v>69</v>
      </c>
      <c r="E21" s="193">
        <f t="shared" si="0"/>
        <v>9.5</v>
      </c>
      <c r="F21" s="190"/>
    </row>
    <row r="22" spans="1:6" ht="14.25">
      <c r="A22" s="195">
        <v>2010204</v>
      </c>
      <c r="B22" s="196" t="s">
        <v>49</v>
      </c>
      <c r="C22" s="192"/>
      <c r="D22" s="192"/>
      <c r="E22" s="193">
        <f t="shared" si="0"/>
      </c>
      <c r="F22" s="190"/>
    </row>
    <row r="23" spans="1:6" ht="14.25">
      <c r="A23" s="195">
        <v>2010205</v>
      </c>
      <c r="B23" s="196" t="s">
        <v>50</v>
      </c>
      <c r="C23" s="192"/>
      <c r="D23" s="192"/>
      <c r="E23" s="193">
        <f t="shared" si="0"/>
      </c>
      <c r="F23" s="190"/>
    </row>
    <row r="24" spans="1:6" ht="14.25">
      <c r="A24" s="195">
        <v>2010206</v>
      </c>
      <c r="B24" s="196" t="s">
        <v>51</v>
      </c>
      <c r="C24" s="192"/>
      <c r="D24" s="192"/>
      <c r="E24" s="193">
        <f t="shared" si="0"/>
      </c>
      <c r="F24" s="190"/>
    </row>
    <row r="25" spans="1:6" ht="14.25">
      <c r="A25" s="195">
        <v>2010250</v>
      </c>
      <c r="B25" s="196" t="s">
        <v>46</v>
      </c>
      <c r="C25" s="192"/>
      <c r="D25" s="192"/>
      <c r="E25" s="193">
        <f t="shared" si="0"/>
      </c>
      <c r="F25" s="190"/>
    </row>
    <row r="26" spans="1:6" ht="14.25">
      <c r="A26" s="195">
        <v>2010299</v>
      </c>
      <c r="B26" s="196" t="s">
        <v>52</v>
      </c>
      <c r="C26" s="192"/>
      <c r="D26" s="192"/>
      <c r="E26" s="193">
        <f t="shared" si="0"/>
      </c>
      <c r="F26" s="190"/>
    </row>
    <row r="27" spans="1:6" ht="15.75" customHeight="1">
      <c r="A27" s="191">
        <v>20103</v>
      </c>
      <c r="B27" s="194" t="s">
        <v>53</v>
      </c>
      <c r="C27" s="192">
        <f>SUM(C28:C37)</f>
        <v>10246</v>
      </c>
      <c r="D27" s="192">
        <f>SUM(D28:D37)</f>
        <v>2737</v>
      </c>
      <c r="E27" s="193">
        <f t="shared" si="0"/>
        <v>-73.3</v>
      </c>
      <c r="F27" s="190"/>
    </row>
    <row r="28" spans="1:6" ht="14.25">
      <c r="A28" s="195">
        <v>2010301</v>
      </c>
      <c r="B28" s="196" t="s">
        <v>37</v>
      </c>
      <c r="C28" s="192">
        <v>736</v>
      </c>
      <c r="D28" s="192">
        <v>701</v>
      </c>
      <c r="E28" s="193">
        <f t="shared" si="0"/>
        <v>-4.8</v>
      </c>
      <c r="F28" s="190"/>
    </row>
    <row r="29" spans="1:6" ht="14.25">
      <c r="A29" s="195">
        <v>2010302</v>
      </c>
      <c r="B29" s="196" t="s">
        <v>38</v>
      </c>
      <c r="C29" s="192"/>
      <c r="D29" s="192"/>
      <c r="E29" s="193">
        <f t="shared" si="0"/>
      </c>
      <c r="F29" s="190"/>
    </row>
    <row r="30" spans="1:6" ht="14.25">
      <c r="A30" s="195">
        <v>2010303</v>
      </c>
      <c r="B30" s="196" t="s">
        <v>39</v>
      </c>
      <c r="C30" s="192">
        <v>1107</v>
      </c>
      <c r="D30" s="192">
        <v>1367</v>
      </c>
      <c r="E30" s="193">
        <f t="shared" si="0"/>
        <v>23.5</v>
      </c>
      <c r="F30" s="190"/>
    </row>
    <row r="31" spans="1:6" ht="14.25">
      <c r="A31" s="195">
        <v>2010304</v>
      </c>
      <c r="B31" s="196" t="s">
        <v>54</v>
      </c>
      <c r="C31" s="192"/>
      <c r="D31" s="192"/>
      <c r="E31" s="193">
        <f t="shared" si="0"/>
      </c>
      <c r="F31" s="190"/>
    </row>
    <row r="32" spans="1:6" ht="14.25">
      <c r="A32" s="195">
        <v>2010305</v>
      </c>
      <c r="B32" s="196" t="s">
        <v>55</v>
      </c>
      <c r="C32" s="192"/>
      <c r="D32" s="192"/>
      <c r="E32" s="193">
        <f t="shared" si="0"/>
      </c>
      <c r="F32" s="190"/>
    </row>
    <row r="33" spans="1:6" ht="14.25">
      <c r="A33" s="195">
        <v>2010306</v>
      </c>
      <c r="B33" s="196" t="s">
        <v>56</v>
      </c>
      <c r="C33" s="192"/>
      <c r="D33" s="192"/>
      <c r="E33" s="193">
        <f t="shared" si="0"/>
      </c>
      <c r="F33" s="190"/>
    </row>
    <row r="34" spans="1:6" ht="14.25">
      <c r="A34" s="195">
        <v>2010308</v>
      </c>
      <c r="B34" s="196" t="s">
        <v>57</v>
      </c>
      <c r="C34" s="192">
        <v>503</v>
      </c>
      <c r="D34" s="192">
        <v>469</v>
      </c>
      <c r="E34" s="193">
        <f t="shared" si="0"/>
        <v>-6.8</v>
      </c>
      <c r="F34" s="190"/>
    </row>
    <row r="35" spans="1:6" ht="14.25">
      <c r="A35" s="195">
        <v>2010309</v>
      </c>
      <c r="B35" s="196" t="s">
        <v>58</v>
      </c>
      <c r="C35" s="192"/>
      <c r="D35" s="192"/>
      <c r="E35" s="193">
        <f t="shared" si="0"/>
      </c>
      <c r="F35" s="190"/>
    </row>
    <row r="36" spans="1:6" ht="14.25">
      <c r="A36" s="195">
        <v>2010350</v>
      </c>
      <c r="B36" s="196" t="s">
        <v>46</v>
      </c>
      <c r="C36" s="192"/>
      <c r="D36" s="192"/>
      <c r="E36" s="193">
        <f t="shared" si="0"/>
      </c>
      <c r="F36" s="190"/>
    </row>
    <row r="37" spans="1:6" ht="14.25">
      <c r="A37" s="195">
        <v>2010399</v>
      </c>
      <c r="B37" s="196" t="s">
        <v>59</v>
      </c>
      <c r="C37" s="192">
        <v>7900</v>
      </c>
      <c r="D37" s="192">
        <v>200</v>
      </c>
      <c r="E37" s="193">
        <f t="shared" si="0"/>
        <v>-97.5</v>
      </c>
      <c r="F37" s="190"/>
    </row>
    <row r="38" spans="1:6" ht="15.75" customHeight="1">
      <c r="A38" s="191">
        <v>20104</v>
      </c>
      <c r="B38" s="191" t="s">
        <v>60</v>
      </c>
      <c r="C38" s="192">
        <f>SUM(C39:C48)</f>
        <v>794</v>
      </c>
      <c r="D38" s="192">
        <f>SUM(D39:D48)</f>
        <v>561</v>
      </c>
      <c r="E38" s="193">
        <f t="shared" si="0"/>
        <v>-29.3</v>
      </c>
      <c r="F38" s="190"/>
    </row>
    <row r="39" spans="1:6" ht="14.25">
      <c r="A39" s="195">
        <v>2010401</v>
      </c>
      <c r="B39" s="196" t="s">
        <v>37</v>
      </c>
      <c r="C39" s="192">
        <v>293</v>
      </c>
      <c r="D39" s="192">
        <v>311</v>
      </c>
      <c r="E39" s="193">
        <f t="shared" si="0"/>
        <v>6.1</v>
      </c>
      <c r="F39" s="190"/>
    </row>
    <row r="40" spans="1:6" ht="14.25">
      <c r="A40" s="195">
        <v>2010402</v>
      </c>
      <c r="B40" s="196" t="s">
        <v>38</v>
      </c>
      <c r="C40" s="192"/>
      <c r="D40" s="192"/>
      <c r="E40" s="193">
        <f t="shared" si="0"/>
      </c>
      <c r="F40" s="190"/>
    </row>
    <row r="41" spans="1:6" ht="14.25">
      <c r="A41" s="195">
        <v>2010403</v>
      </c>
      <c r="B41" s="196" t="s">
        <v>39</v>
      </c>
      <c r="C41" s="192">
        <v>77</v>
      </c>
      <c r="D41" s="192">
        <v>65</v>
      </c>
      <c r="E41" s="193">
        <f t="shared" si="0"/>
        <v>-15.6</v>
      </c>
      <c r="F41" s="190"/>
    </row>
    <row r="42" spans="1:6" ht="14.25">
      <c r="A42" s="195">
        <v>2010404</v>
      </c>
      <c r="B42" s="196" t="s">
        <v>61</v>
      </c>
      <c r="C42" s="192"/>
      <c r="D42" s="192"/>
      <c r="E42" s="193">
        <f t="shared" si="0"/>
      </c>
      <c r="F42" s="190"/>
    </row>
    <row r="43" spans="1:6" ht="14.25">
      <c r="A43" s="195">
        <v>2010405</v>
      </c>
      <c r="B43" s="196" t="s">
        <v>62</v>
      </c>
      <c r="C43" s="192"/>
      <c r="D43" s="192"/>
      <c r="E43" s="193">
        <f t="shared" si="0"/>
      </c>
      <c r="F43" s="190"/>
    </row>
    <row r="44" spans="1:6" ht="14.25">
      <c r="A44" s="195">
        <v>2010406</v>
      </c>
      <c r="B44" s="196" t="s">
        <v>63</v>
      </c>
      <c r="C44" s="192"/>
      <c r="D44" s="192"/>
      <c r="E44" s="193">
        <f t="shared" si="0"/>
      </c>
      <c r="F44" s="190"/>
    </row>
    <row r="45" spans="1:6" ht="14.25">
      <c r="A45" s="195">
        <v>2010407</v>
      </c>
      <c r="B45" s="196" t="s">
        <v>64</v>
      </c>
      <c r="C45" s="192">
        <v>99</v>
      </c>
      <c r="D45" s="192"/>
      <c r="E45" s="193">
        <f t="shared" si="0"/>
        <v>-100</v>
      </c>
      <c r="F45" s="190"/>
    </row>
    <row r="46" spans="1:6" ht="14.25">
      <c r="A46" s="195">
        <v>2010408</v>
      </c>
      <c r="B46" s="196" t="s">
        <v>65</v>
      </c>
      <c r="C46" s="192">
        <v>305</v>
      </c>
      <c r="D46" s="192">
        <v>165</v>
      </c>
      <c r="E46" s="193">
        <f t="shared" si="0"/>
        <v>-45.9</v>
      </c>
      <c r="F46" s="190"/>
    </row>
    <row r="47" spans="1:6" ht="14.25">
      <c r="A47" s="195">
        <v>2010450</v>
      </c>
      <c r="B47" s="196" t="s">
        <v>46</v>
      </c>
      <c r="C47" s="192"/>
      <c r="D47" s="192"/>
      <c r="E47" s="193">
        <f t="shared" si="0"/>
      </c>
      <c r="F47" s="190"/>
    </row>
    <row r="48" spans="1:6" ht="14.25">
      <c r="A48" s="195">
        <v>2010499</v>
      </c>
      <c r="B48" s="196" t="s">
        <v>66</v>
      </c>
      <c r="C48" s="192">
        <v>20</v>
      </c>
      <c r="D48" s="192">
        <v>20</v>
      </c>
      <c r="E48" s="193">
        <f t="shared" si="0"/>
        <v>0</v>
      </c>
      <c r="F48" s="190"/>
    </row>
    <row r="49" spans="1:6" ht="15.75" customHeight="1">
      <c r="A49" s="191">
        <v>20105</v>
      </c>
      <c r="B49" s="191" t="s">
        <v>67</v>
      </c>
      <c r="C49" s="192">
        <f>SUM(C50:C59)</f>
        <v>505</v>
      </c>
      <c r="D49" s="192">
        <f>SUM(D50:D59)</f>
        <v>396</v>
      </c>
      <c r="E49" s="193">
        <f t="shared" si="0"/>
        <v>-21.6</v>
      </c>
      <c r="F49" s="190"/>
    </row>
    <row r="50" spans="1:6" ht="14.25">
      <c r="A50" s="195">
        <v>2010501</v>
      </c>
      <c r="B50" s="196" t="s">
        <v>37</v>
      </c>
      <c r="C50" s="192">
        <v>255</v>
      </c>
      <c r="D50" s="192">
        <v>189</v>
      </c>
      <c r="E50" s="193">
        <f t="shared" si="0"/>
        <v>-25.9</v>
      </c>
      <c r="F50" s="190"/>
    </row>
    <row r="51" spans="1:6" ht="14.25">
      <c r="A51" s="195">
        <v>2010502</v>
      </c>
      <c r="B51" s="196" t="s">
        <v>38</v>
      </c>
      <c r="C51" s="192"/>
      <c r="D51" s="192"/>
      <c r="E51" s="193">
        <f t="shared" si="0"/>
      </c>
      <c r="F51" s="190"/>
    </row>
    <row r="52" spans="1:6" ht="14.25">
      <c r="A52" s="195">
        <v>2010503</v>
      </c>
      <c r="B52" s="196" t="s">
        <v>39</v>
      </c>
      <c r="C52" s="192">
        <v>250</v>
      </c>
      <c r="D52" s="192">
        <v>207</v>
      </c>
      <c r="E52" s="193">
        <f t="shared" si="0"/>
        <v>-17.2</v>
      </c>
      <c r="F52" s="190"/>
    </row>
    <row r="53" spans="1:6" ht="14.25">
      <c r="A53" s="195">
        <v>2010504</v>
      </c>
      <c r="B53" s="196" t="s">
        <v>68</v>
      </c>
      <c r="C53" s="192"/>
      <c r="D53" s="192"/>
      <c r="E53" s="193">
        <f t="shared" si="0"/>
      </c>
      <c r="F53" s="190"/>
    </row>
    <row r="54" spans="1:6" ht="14.25">
      <c r="A54" s="195">
        <v>2010505</v>
      </c>
      <c r="B54" s="196" t="s">
        <v>69</v>
      </c>
      <c r="C54" s="192"/>
      <c r="D54" s="192"/>
      <c r="E54" s="193">
        <f t="shared" si="0"/>
      </c>
      <c r="F54" s="190"/>
    </row>
    <row r="55" spans="1:6" ht="14.25">
      <c r="A55" s="195">
        <v>2010506</v>
      </c>
      <c r="B55" s="196" t="s">
        <v>70</v>
      </c>
      <c r="C55" s="192"/>
      <c r="D55" s="192"/>
      <c r="E55" s="193">
        <f t="shared" si="0"/>
      </c>
      <c r="F55" s="190"/>
    </row>
    <row r="56" spans="1:6" ht="14.25">
      <c r="A56" s="195">
        <v>2010507</v>
      </c>
      <c r="B56" s="196" t="s">
        <v>71</v>
      </c>
      <c r="C56" s="192"/>
      <c r="D56" s="192"/>
      <c r="E56" s="193">
        <f t="shared" si="0"/>
      </c>
      <c r="F56" s="190"/>
    </row>
    <row r="57" spans="1:6" ht="14.25">
      <c r="A57" s="195">
        <v>2010508</v>
      </c>
      <c r="B57" s="196" t="s">
        <v>72</v>
      </c>
      <c r="C57" s="192"/>
      <c r="D57" s="192"/>
      <c r="E57" s="193">
        <f t="shared" si="0"/>
      </c>
      <c r="F57" s="190"/>
    </row>
    <row r="58" spans="1:6" ht="14.25">
      <c r="A58" s="195">
        <v>2010550</v>
      </c>
      <c r="B58" s="196" t="s">
        <v>46</v>
      </c>
      <c r="C58" s="192"/>
      <c r="D58" s="192"/>
      <c r="E58" s="193">
        <f t="shared" si="0"/>
      </c>
      <c r="F58" s="190"/>
    </row>
    <row r="59" spans="1:6" ht="14.25">
      <c r="A59" s="195">
        <v>2010599</v>
      </c>
      <c r="B59" s="196" t="s">
        <v>73</v>
      </c>
      <c r="C59" s="192"/>
      <c r="D59" s="192"/>
      <c r="E59" s="193">
        <f t="shared" si="0"/>
      </c>
      <c r="F59" s="190"/>
    </row>
    <row r="60" spans="1:6" ht="15.75" customHeight="1">
      <c r="A60" s="191">
        <v>20106</v>
      </c>
      <c r="B60" s="191" t="s">
        <v>74</v>
      </c>
      <c r="C60" s="192">
        <f>SUM(C61:C70)</f>
        <v>2895</v>
      </c>
      <c r="D60" s="192">
        <f>SUM(D61:D70)</f>
        <v>3215</v>
      </c>
      <c r="E60" s="193">
        <f t="shared" si="0"/>
        <v>11.1</v>
      </c>
      <c r="F60" s="190"/>
    </row>
    <row r="61" spans="1:6" ht="14.25">
      <c r="A61" s="195">
        <v>2010601</v>
      </c>
      <c r="B61" s="196" t="s">
        <v>37</v>
      </c>
      <c r="C61" s="192">
        <v>614</v>
      </c>
      <c r="D61" s="192">
        <v>785</v>
      </c>
      <c r="E61" s="193">
        <f t="shared" si="0"/>
        <v>27.9</v>
      </c>
      <c r="F61" s="190"/>
    </row>
    <row r="62" spans="1:6" ht="14.25">
      <c r="A62" s="195">
        <v>2010602</v>
      </c>
      <c r="B62" s="196" t="s">
        <v>38</v>
      </c>
      <c r="C62" s="192"/>
      <c r="D62" s="192"/>
      <c r="E62" s="193">
        <f t="shared" si="0"/>
      </c>
      <c r="F62" s="190"/>
    </row>
    <row r="63" spans="1:6" ht="14.25">
      <c r="A63" s="195">
        <v>2010603</v>
      </c>
      <c r="B63" s="196" t="s">
        <v>39</v>
      </c>
      <c r="C63" s="192">
        <v>950</v>
      </c>
      <c r="D63" s="192">
        <v>1177</v>
      </c>
      <c r="E63" s="193">
        <f t="shared" si="0"/>
        <v>23.9</v>
      </c>
      <c r="F63" s="190"/>
    </row>
    <row r="64" spans="1:6" ht="14.25">
      <c r="A64" s="195">
        <v>2010604</v>
      </c>
      <c r="B64" s="196" t="s">
        <v>75</v>
      </c>
      <c r="C64" s="192"/>
      <c r="D64" s="192"/>
      <c r="E64" s="193">
        <f t="shared" si="0"/>
      </c>
      <c r="F64" s="190"/>
    </row>
    <row r="65" spans="1:6" ht="14.25">
      <c r="A65" s="195">
        <v>2010605</v>
      </c>
      <c r="B65" s="196" t="s">
        <v>76</v>
      </c>
      <c r="C65" s="192"/>
      <c r="D65" s="192"/>
      <c r="E65" s="193">
        <f t="shared" si="0"/>
      </c>
      <c r="F65" s="190"/>
    </row>
    <row r="66" spans="1:6" ht="14.25">
      <c r="A66" s="195">
        <v>2010606</v>
      </c>
      <c r="B66" s="196" t="s">
        <v>77</v>
      </c>
      <c r="C66" s="192"/>
      <c r="D66" s="192"/>
      <c r="E66" s="193">
        <f t="shared" si="0"/>
      </c>
      <c r="F66" s="190"/>
    </row>
    <row r="67" spans="1:6" ht="14.25">
      <c r="A67" s="195">
        <v>2010607</v>
      </c>
      <c r="B67" s="196" t="s">
        <v>78</v>
      </c>
      <c r="C67" s="192"/>
      <c r="D67" s="192"/>
      <c r="E67" s="193">
        <f t="shared" si="0"/>
      </c>
      <c r="F67" s="190"/>
    </row>
    <row r="68" spans="1:6" ht="14.25">
      <c r="A68" s="195">
        <v>2010608</v>
      </c>
      <c r="B68" s="196" t="s">
        <v>79</v>
      </c>
      <c r="C68" s="192"/>
      <c r="D68" s="192"/>
      <c r="E68" s="193">
        <f aca="true" t="shared" si="1" ref="E68:E108">IF(C68=0,"",ROUND(D68/C68*100-100,1))</f>
      </c>
      <c r="F68" s="190"/>
    </row>
    <row r="69" spans="1:6" ht="14.25">
      <c r="A69" s="195">
        <v>2010650</v>
      </c>
      <c r="B69" s="196" t="s">
        <v>46</v>
      </c>
      <c r="C69" s="192">
        <v>1277</v>
      </c>
      <c r="D69" s="192">
        <v>1153</v>
      </c>
      <c r="E69" s="193">
        <f t="shared" si="1"/>
        <v>-9.7</v>
      </c>
      <c r="F69" s="190"/>
    </row>
    <row r="70" spans="1:6" ht="14.25">
      <c r="A70" s="195">
        <v>2010699</v>
      </c>
      <c r="B70" s="196" t="s">
        <v>80</v>
      </c>
      <c r="C70" s="192">
        <v>54</v>
      </c>
      <c r="D70" s="192">
        <v>100</v>
      </c>
      <c r="E70" s="193">
        <f t="shared" si="1"/>
        <v>85.2</v>
      </c>
      <c r="F70" s="190"/>
    </row>
    <row r="71" spans="1:6" ht="15.75" customHeight="1">
      <c r="A71" s="191">
        <v>20108</v>
      </c>
      <c r="B71" s="191" t="s">
        <v>81</v>
      </c>
      <c r="C71" s="192">
        <f>SUM(C72:C79)</f>
        <v>1006</v>
      </c>
      <c r="D71" s="192">
        <f>SUM(D72:D79)</f>
        <v>1068</v>
      </c>
      <c r="E71" s="193">
        <f t="shared" si="1"/>
        <v>6.2</v>
      </c>
      <c r="F71" s="190"/>
    </row>
    <row r="72" spans="1:6" ht="14.25">
      <c r="A72" s="195">
        <v>2010801</v>
      </c>
      <c r="B72" s="196" t="s">
        <v>37</v>
      </c>
      <c r="C72" s="192">
        <v>342</v>
      </c>
      <c r="D72" s="192">
        <v>365</v>
      </c>
      <c r="E72" s="193">
        <f t="shared" si="1"/>
        <v>6.7</v>
      </c>
      <c r="F72" s="190"/>
    </row>
    <row r="73" spans="1:6" ht="14.25">
      <c r="A73" s="195">
        <v>2010802</v>
      </c>
      <c r="B73" s="196" t="s">
        <v>38</v>
      </c>
      <c r="C73" s="192"/>
      <c r="D73" s="192"/>
      <c r="E73" s="193">
        <f t="shared" si="1"/>
      </c>
      <c r="F73" s="190"/>
    </row>
    <row r="74" spans="1:6" ht="14.25">
      <c r="A74" s="195">
        <v>2010803</v>
      </c>
      <c r="B74" s="196" t="s">
        <v>39</v>
      </c>
      <c r="C74" s="192">
        <v>664</v>
      </c>
      <c r="D74" s="192">
        <v>703</v>
      </c>
      <c r="E74" s="193">
        <f t="shared" si="1"/>
        <v>5.9</v>
      </c>
      <c r="F74" s="190"/>
    </row>
    <row r="75" spans="1:6" ht="14.25">
      <c r="A75" s="195">
        <v>2010804</v>
      </c>
      <c r="B75" s="196" t="s">
        <v>82</v>
      </c>
      <c r="C75" s="192"/>
      <c r="D75" s="192"/>
      <c r="E75" s="193">
        <f t="shared" si="1"/>
      </c>
      <c r="F75" s="190"/>
    </row>
    <row r="76" spans="1:6" ht="14.25">
      <c r="A76" s="195">
        <v>2010805</v>
      </c>
      <c r="B76" s="196" t="s">
        <v>83</v>
      </c>
      <c r="C76" s="192"/>
      <c r="D76" s="192"/>
      <c r="E76" s="193">
        <f t="shared" si="1"/>
      </c>
      <c r="F76" s="190"/>
    </row>
    <row r="77" spans="1:6" ht="14.25">
      <c r="A77" s="195">
        <v>2010806</v>
      </c>
      <c r="B77" s="196" t="s">
        <v>78</v>
      </c>
      <c r="C77" s="192"/>
      <c r="D77" s="192"/>
      <c r="E77" s="193">
        <f t="shared" si="1"/>
      </c>
      <c r="F77" s="190"/>
    </row>
    <row r="78" spans="1:6" ht="14.25">
      <c r="A78" s="195">
        <v>2010850</v>
      </c>
      <c r="B78" s="196" t="s">
        <v>46</v>
      </c>
      <c r="C78" s="192"/>
      <c r="D78" s="192"/>
      <c r="E78" s="193">
        <f t="shared" si="1"/>
      </c>
      <c r="F78" s="190"/>
    </row>
    <row r="79" spans="1:6" ht="14.25">
      <c r="A79" s="195">
        <v>2010899</v>
      </c>
      <c r="B79" s="196" t="s">
        <v>84</v>
      </c>
      <c r="C79" s="192"/>
      <c r="D79" s="192"/>
      <c r="E79" s="193">
        <f t="shared" si="1"/>
      </c>
      <c r="F79" s="190"/>
    </row>
    <row r="80" spans="1:6" ht="15.75" customHeight="1">
      <c r="A80" s="191">
        <v>20110</v>
      </c>
      <c r="B80" s="191" t="s">
        <v>85</v>
      </c>
      <c r="C80" s="192">
        <f>SUM(C81:C88)</f>
        <v>1205</v>
      </c>
      <c r="D80" s="192">
        <f>SUM(D81:D88)</f>
        <v>1403</v>
      </c>
      <c r="E80" s="193">
        <f t="shared" si="1"/>
        <v>16.4</v>
      </c>
      <c r="F80" s="190"/>
    </row>
    <row r="81" spans="1:6" ht="14.25">
      <c r="A81" s="195">
        <v>2011001</v>
      </c>
      <c r="B81" s="196" t="s">
        <v>37</v>
      </c>
      <c r="C81" s="192">
        <v>319</v>
      </c>
      <c r="D81" s="192">
        <v>381</v>
      </c>
      <c r="E81" s="193">
        <f t="shared" si="1"/>
        <v>19.4</v>
      </c>
      <c r="F81" s="190"/>
    </row>
    <row r="82" spans="1:6" ht="14.25">
      <c r="A82" s="195">
        <v>2011002</v>
      </c>
      <c r="B82" s="196" t="s">
        <v>38</v>
      </c>
      <c r="C82" s="192"/>
      <c r="D82" s="192"/>
      <c r="E82" s="193">
        <f t="shared" si="1"/>
      </c>
      <c r="F82" s="190"/>
    </row>
    <row r="83" spans="1:6" ht="14.25">
      <c r="A83" s="195">
        <v>2011003</v>
      </c>
      <c r="B83" s="196" t="s">
        <v>39</v>
      </c>
      <c r="C83" s="192">
        <v>106</v>
      </c>
      <c r="D83" s="192">
        <v>112</v>
      </c>
      <c r="E83" s="193">
        <f t="shared" si="1"/>
        <v>5.7</v>
      </c>
      <c r="F83" s="190"/>
    </row>
    <row r="84" spans="1:6" ht="14.25">
      <c r="A84" s="195">
        <v>2011004</v>
      </c>
      <c r="B84" s="196" t="s">
        <v>86</v>
      </c>
      <c r="C84" s="192"/>
      <c r="D84" s="192"/>
      <c r="E84" s="193">
        <f t="shared" si="1"/>
      </c>
      <c r="F84" s="190"/>
    </row>
    <row r="85" spans="1:6" ht="14.25">
      <c r="A85" s="195">
        <v>2011005</v>
      </c>
      <c r="B85" s="196" t="s">
        <v>87</v>
      </c>
      <c r="C85" s="192"/>
      <c r="D85" s="192"/>
      <c r="E85" s="193">
        <f t="shared" si="1"/>
      </c>
      <c r="F85" s="190"/>
    </row>
    <row r="86" spans="1:6" ht="14.25">
      <c r="A86" s="195">
        <v>2011008</v>
      </c>
      <c r="B86" s="196" t="s">
        <v>88</v>
      </c>
      <c r="C86" s="192"/>
      <c r="D86" s="192"/>
      <c r="E86" s="193">
        <f t="shared" si="1"/>
      </c>
      <c r="F86" s="190"/>
    </row>
    <row r="87" spans="1:6" ht="14.25">
      <c r="A87" s="195">
        <v>2011050</v>
      </c>
      <c r="B87" s="196" t="s">
        <v>46</v>
      </c>
      <c r="C87" s="192"/>
      <c r="D87" s="192"/>
      <c r="E87" s="193">
        <f t="shared" si="1"/>
      </c>
      <c r="F87" s="190"/>
    </row>
    <row r="88" spans="1:6" ht="14.25">
      <c r="A88" s="195">
        <v>2011099</v>
      </c>
      <c r="B88" s="196" t="s">
        <v>89</v>
      </c>
      <c r="C88" s="192">
        <v>780</v>
      </c>
      <c r="D88" s="192">
        <v>910</v>
      </c>
      <c r="E88" s="193">
        <f t="shared" si="1"/>
        <v>16.7</v>
      </c>
      <c r="F88" s="190"/>
    </row>
    <row r="89" spans="1:6" ht="15.75" customHeight="1">
      <c r="A89" s="191">
        <v>20111</v>
      </c>
      <c r="B89" s="191" t="s">
        <v>90</v>
      </c>
      <c r="C89" s="192">
        <f>SUM(C90:C97)</f>
        <v>2766</v>
      </c>
      <c r="D89" s="192">
        <f>SUM(D90:D97)</f>
        <v>3472</v>
      </c>
      <c r="E89" s="193">
        <f t="shared" si="1"/>
        <v>25.5</v>
      </c>
      <c r="F89" s="190"/>
    </row>
    <row r="90" spans="1:6" ht="14.25">
      <c r="A90" s="195">
        <v>2011101</v>
      </c>
      <c r="B90" s="196" t="s">
        <v>37</v>
      </c>
      <c r="C90" s="192">
        <v>2766</v>
      </c>
      <c r="D90" s="192">
        <v>3472</v>
      </c>
      <c r="E90" s="193">
        <f t="shared" si="1"/>
        <v>25.5</v>
      </c>
      <c r="F90" s="190"/>
    </row>
    <row r="91" spans="1:6" ht="14.25">
      <c r="A91" s="195">
        <v>2011102</v>
      </c>
      <c r="B91" s="196" t="s">
        <v>38</v>
      </c>
      <c r="C91" s="192"/>
      <c r="D91" s="192"/>
      <c r="E91" s="193">
        <f t="shared" si="1"/>
      </c>
      <c r="F91" s="190"/>
    </row>
    <row r="92" spans="1:6" ht="14.25">
      <c r="A92" s="195">
        <v>2011103</v>
      </c>
      <c r="B92" s="196" t="s">
        <v>39</v>
      </c>
      <c r="C92" s="192"/>
      <c r="D92" s="192"/>
      <c r="E92" s="193">
        <f t="shared" si="1"/>
      </c>
      <c r="F92" s="190"/>
    </row>
    <row r="93" spans="1:6" ht="14.25">
      <c r="A93" s="195">
        <v>2011104</v>
      </c>
      <c r="B93" s="196" t="s">
        <v>91</v>
      </c>
      <c r="C93" s="192"/>
      <c r="D93" s="192"/>
      <c r="E93" s="193">
        <f t="shared" si="1"/>
      </c>
      <c r="F93" s="190"/>
    </row>
    <row r="94" spans="1:6" ht="14.25">
      <c r="A94" s="195">
        <v>2011105</v>
      </c>
      <c r="B94" s="196" t="s">
        <v>92</v>
      </c>
      <c r="C94" s="192"/>
      <c r="D94" s="192"/>
      <c r="E94" s="193">
        <f t="shared" si="1"/>
      </c>
      <c r="F94" s="190"/>
    </row>
    <row r="95" spans="1:6" ht="14.25">
      <c r="A95" s="195">
        <v>2011106</v>
      </c>
      <c r="B95" s="196" t="s">
        <v>93</v>
      </c>
      <c r="C95" s="192"/>
      <c r="D95" s="192"/>
      <c r="E95" s="193">
        <f t="shared" si="1"/>
      </c>
      <c r="F95" s="190"/>
    </row>
    <row r="96" spans="1:6" ht="14.25">
      <c r="A96" s="195">
        <v>2011150</v>
      </c>
      <c r="B96" s="196" t="s">
        <v>46</v>
      </c>
      <c r="C96" s="192"/>
      <c r="D96" s="192"/>
      <c r="E96" s="193">
        <f t="shared" si="1"/>
      </c>
      <c r="F96" s="190"/>
    </row>
    <row r="97" spans="1:6" ht="14.25">
      <c r="A97" s="195">
        <v>2011199</v>
      </c>
      <c r="B97" s="196" t="s">
        <v>94</v>
      </c>
      <c r="C97" s="192"/>
      <c r="D97" s="192"/>
      <c r="E97" s="193">
        <f t="shared" si="1"/>
      </c>
      <c r="F97" s="190"/>
    </row>
    <row r="98" spans="1:6" ht="15.75" customHeight="1">
      <c r="A98" s="191">
        <v>20113</v>
      </c>
      <c r="B98" s="191" t="s">
        <v>95</v>
      </c>
      <c r="C98" s="192">
        <f>SUM(C99:C108)</f>
        <v>780</v>
      </c>
      <c r="D98" s="192">
        <f>SUM(D99:D108)</f>
        <v>541</v>
      </c>
      <c r="E98" s="193">
        <f t="shared" si="1"/>
        <v>-30.6</v>
      </c>
      <c r="F98" s="190"/>
    </row>
    <row r="99" spans="1:6" ht="14.25">
      <c r="A99" s="195">
        <v>2011301</v>
      </c>
      <c r="B99" s="196" t="s">
        <v>37</v>
      </c>
      <c r="C99" s="192">
        <v>343</v>
      </c>
      <c r="D99" s="192">
        <v>305</v>
      </c>
      <c r="E99" s="193">
        <f t="shared" si="1"/>
        <v>-11.1</v>
      </c>
      <c r="F99" s="190"/>
    </row>
    <row r="100" spans="1:6" ht="14.25">
      <c r="A100" s="195">
        <v>2011302</v>
      </c>
      <c r="B100" s="196" t="s">
        <v>38</v>
      </c>
      <c r="C100" s="192"/>
      <c r="D100" s="192"/>
      <c r="E100" s="193">
        <f t="shared" si="1"/>
      </c>
      <c r="F100" s="190"/>
    </row>
    <row r="101" spans="1:6" ht="14.25">
      <c r="A101" s="195">
        <v>2011303</v>
      </c>
      <c r="B101" s="196" t="s">
        <v>39</v>
      </c>
      <c r="C101" s="192">
        <v>437</v>
      </c>
      <c r="D101" s="192">
        <v>236</v>
      </c>
      <c r="E101" s="193">
        <f t="shared" si="1"/>
        <v>-46</v>
      </c>
      <c r="F101" s="190"/>
    </row>
    <row r="102" spans="1:6" ht="14.25">
      <c r="A102" s="195">
        <v>2011304</v>
      </c>
      <c r="B102" s="196" t="s">
        <v>96</v>
      </c>
      <c r="C102" s="192"/>
      <c r="D102" s="192"/>
      <c r="E102" s="193">
        <f t="shared" si="1"/>
      </c>
      <c r="F102" s="190"/>
    </row>
    <row r="103" spans="1:6" ht="14.25">
      <c r="A103" s="195">
        <v>2011305</v>
      </c>
      <c r="B103" s="196" t="s">
        <v>97</v>
      </c>
      <c r="C103" s="192"/>
      <c r="D103" s="192"/>
      <c r="E103" s="193">
        <f t="shared" si="1"/>
      </c>
      <c r="F103" s="190"/>
    </row>
    <row r="104" spans="1:6" ht="14.25">
      <c r="A104" s="195">
        <v>2011306</v>
      </c>
      <c r="B104" s="196" t="s">
        <v>98</v>
      </c>
      <c r="C104" s="192"/>
      <c r="D104" s="192"/>
      <c r="E104" s="193">
        <f t="shared" si="1"/>
      </c>
      <c r="F104" s="190"/>
    </row>
    <row r="105" spans="1:6" ht="14.25">
      <c r="A105" s="195">
        <v>2011307</v>
      </c>
      <c r="B105" s="196" t="s">
        <v>99</v>
      </c>
      <c r="C105" s="192"/>
      <c r="D105" s="192"/>
      <c r="E105" s="193">
        <f t="shared" si="1"/>
      </c>
      <c r="F105" s="190"/>
    </row>
    <row r="106" spans="1:6" ht="14.25">
      <c r="A106" s="195">
        <v>2011308</v>
      </c>
      <c r="B106" s="196" t="s">
        <v>100</v>
      </c>
      <c r="C106" s="192"/>
      <c r="D106" s="192"/>
      <c r="E106" s="193">
        <f t="shared" si="1"/>
      </c>
      <c r="F106" s="190"/>
    </row>
    <row r="107" spans="1:6" ht="14.25">
      <c r="A107" s="195">
        <v>2011350</v>
      </c>
      <c r="B107" s="196" t="s">
        <v>46</v>
      </c>
      <c r="C107" s="192"/>
      <c r="D107" s="192"/>
      <c r="E107" s="193">
        <f t="shared" si="1"/>
      </c>
      <c r="F107" s="190"/>
    </row>
    <row r="108" spans="1:6" ht="14.25">
      <c r="A108" s="195">
        <v>2011399</v>
      </c>
      <c r="B108" s="196" t="s">
        <v>101</v>
      </c>
      <c r="C108" s="192"/>
      <c r="D108" s="192"/>
      <c r="E108" s="193">
        <f t="shared" si="1"/>
      </c>
      <c r="F108" s="190"/>
    </row>
    <row r="109" spans="1:6" ht="14.25">
      <c r="A109" s="191">
        <v>20123</v>
      </c>
      <c r="B109" s="191" t="s">
        <v>102</v>
      </c>
      <c r="C109" s="192">
        <f>SUM(C110:C115)</f>
        <v>0</v>
      </c>
      <c r="D109" s="192">
        <f>SUM(D110:D115)</f>
        <v>0</v>
      </c>
      <c r="E109" s="193">
        <f aca="true" t="shared" si="2" ref="E109:E162">IF(C109=0,"",ROUND(D109/C109*100-100,1))</f>
      </c>
      <c r="F109" s="190"/>
    </row>
    <row r="110" spans="1:6" ht="14.25">
      <c r="A110" s="195">
        <v>2012301</v>
      </c>
      <c r="B110" s="196" t="s">
        <v>37</v>
      </c>
      <c r="C110" s="192"/>
      <c r="D110" s="192"/>
      <c r="E110" s="193">
        <f t="shared" si="2"/>
      </c>
      <c r="F110" s="190"/>
    </row>
    <row r="111" spans="1:6" ht="14.25">
      <c r="A111" s="195">
        <v>2012302</v>
      </c>
      <c r="B111" s="196" t="s">
        <v>38</v>
      </c>
      <c r="C111" s="192"/>
      <c r="D111" s="192"/>
      <c r="E111" s="193">
        <f t="shared" si="2"/>
      </c>
      <c r="F111" s="190"/>
    </row>
    <row r="112" spans="1:6" ht="14.25">
      <c r="A112" s="195">
        <v>2012303</v>
      </c>
      <c r="B112" s="196" t="s">
        <v>39</v>
      </c>
      <c r="C112" s="192"/>
      <c r="D112" s="192"/>
      <c r="E112" s="193">
        <f t="shared" si="2"/>
      </c>
      <c r="F112" s="190"/>
    </row>
    <row r="113" spans="1:6" ht="14.25">
      <c r="A113" s="195">
        <v>2012304</v>
      </c>
      <c r="B113" s="196" t="s">
        <v>103</v>
      </c>
      <c r="C113" s="192"/>
      <c r="D113" s="192"/>
      <c r="E113" s="193">
        <f t="shared" si="2"/>
      </c>
      <c r="F113" s="190"/>
    </row>
    <row r="114" spans="1:6" ht="14.25">
      <c r="A114" s="195">
        <v>2012350</v>
      </c>
      <c r="B114" s="196" t="s">
        <v>46</v>
      </c>
      <c r="C114" s="192"/>
      <c r="D114" s="192"/>
      <c r="E114" s="193">
        <f t="shared" si="2"/>
      </c>
      <c r="F114" s="190"/>
    </row>
    <row r="115" spans="1:6" ht="14.25">
      <c r="A115" s="195">
        <v>2012399</v>
      </c>
      <c r="B115" s="196" t="s">
        <v>104</v>
      </c>
      <c r="C115" s="192"/>
      <c r="D115" s="192"/>
      <c r="E115" s="193">
        <f t="shared" si="2"/>
      </c>
      <c r="F115" s="190"/>
    </row>
    <row r="116" spans="1:6" ht="15.75" customHeight="1">
      <c r="A116" s="191">
        <v>20126</v>
      </c>
      <c r="B116" s="191" t="s">
        <v>105</v>
      </c>
      <c r="C116" s="192">
        <f>SUM(C117:C121)</f>
        <v>154</v>
      </c>
      <c r="D116" s="192">
        <f>SUM(D117:D121)</f>
        <v>181</v>
      </c>
      <c r="E116" s="193">
        <f t="shared" si="2"/>
        <v>17.5</v>
      </c>
      <c r="F116" s="190"/>
    </row>
    <row r="117" spans="1:6" ht="14.25">
      <c r="A117" s="195">
        <v>2012601</v>
      </c>
      <c r="B117" s="196" t="s">
        <v>37</v>
      </c>
      <c r="C117" s="192">
        <v>154</v>
      </c>
      <c r="D117" s="192">
        <v>166</v>
      </c>
      <c r="E117" s="193">
        <f t="shared" si="2"/>
        <v>7.8</v>
      </c>
      <c r="F117" s="190"/>
    </row>
    <row r="118" spans="1:6" ht="14.25">
      <c r="A118" s="195">
        <v>2012602</v>
      </c>
      <c r="B118" s="196" t="s">
        <v>38</v>
      </c>
      <c r="C118" s="192"/>
      <c r="D118" s="192"/>
      <c r="E118" s="193">
        <f t="shared" si="2"/>
      </c>
      <c r="F118" s="190"/>
    </row>
    <row r="119" spans="1:6" ht="14.25">
      <c r="A119" s="195">
        <v>2012603</v>
      </c>
      <c r="B119" s="196" t="s">
        <v>39</v>
      </c>
      <c r="C119" s="192"/>
      <c r="D119" s="192"/>
      <c r="E119" s="193">
        <f t="shared" si="2"/>
      </c>
      <c r="F119" s="190"/>
    </row>
    <row r="120" spans="1:6" ht="14.25">
      <c r="A120" s="195">
        <v>2012604</v>
      </c>
      <c r="B120" s="196" t="s">
        <v>106</v>
      </c>
      <c r="C120" s="192"/>
      <c r="D120" s="192"/>
      <c r="E120" s="193">
        <f t="shared" si="2"/>
      </c>
      <c r="F120" s="190"/>
    </row>
    <row r="121" spans="1:6" ht="14.25">
      <c r="A121" s="195">
        <v>2012699</v>
      </c>
      <c r="B121" s="196" t="s">
        <v>107</v>
      </c>
      <c r="C121" s="192"/>
      <c r="D121" s="192">
        <v>15</v>
      </c>
      <c r="E121" s="193">
        <f t="shared" si="2"/>
      </c>
      <c r="F121" s="190"/>
    </row>
    <row r="122" spans="1:6" ht="15.75" customHeight="1">
      <c r="A122" s="191">
        <v>20128</v>
      </c>
      <c r="B122" s="191" t="s">
        <v>108</v>
      </c>
      <c r="C122" s="192">
        <f>SUM(C123:C128)</f>
        <v>0</v>
      </c>
      <c r="D122" s="192">
        <f>SUM(D123:D128)</f>
        <v>0</v>
      </c>
      <c r="E122" s="193">
        <f t="shared" si="2"/>
      </c>
      <c r="F122" s="190"/>
    </row>
    <row r="123" spans="1:6" ht="14.25">
      <c r="A123" s="195">
        <v>2012801</v>
      </c>
      <c r="B123" s="196" t="s">
        <v>37</v>
      </c>
      <c r="C123" s="192"/>
      <c r="D123" s="192"/>
      <c r="E123" s="193">
        <f t="shared" si="2"/>
      </c>
      <c r="F123" s="190"/>
    </row>
    <row r="124" spans="1:6" ht="14.25">
      <c r="A124" s="195">
        <v>2012802</v>
      </c>
      <c r="B124" s="196" t="s">
        <v>38</v>
      </c>
      <c r="C124" s="192"/>
      <c r="D124" s="192"/>
      <c r="E124" s="193">
        <f t="shared" si="2"/>
      </c>
      <c r="F124" s="190"/>
    </row>
    <row r="125" spans="1:6" ht="14.25">
      <c r="A125" s="195">
        <v>2012803</v>
      </c>
      <c r="B125" s="196" t="s">
        <v>39</v>
      </c>
      <c r="C125" s="192"/>
      <c r="D125" s="192"/>
      <c r="E125" s="193">
        <f t="shared" si="2"/>
      </c>
      <c r="F125" s="190"/>
    </row>
    <row r="126" spans="1:6" ht="14.25">
      <c r="A126" s="195">
        <v>2012804</v>
      </c>
      <c r="B126" s="196" t="s">
        <v>51</v>
      </c>
      <c r="C126" s="192"/>
      <c r="D126" s="192"/>
      <c r="E126" s="193">
        <f t="shared" si="2"/>
      </c>
      <c r="F126" s="190"/>
    </row>
    <row r="127" spans="1:6" ht="14.25">
      <c r="A127" s="195">
        <v>2012850</v>
      </c>
      <c r="B127" s="196" t="s">
        <v>46</v>
      </c>
      <c r="C127" s="192"/>
      <c r="D127" s="192"/>
      <c r="E127" s="193">
        <f t="shared" si="2"/>
      </c>
      <c r="F127" s="190"/>
    </row>
    <row r="128" spans="1:6" ht="14.25">
      <c r="A128" s="195">
        <v>2012899</v>
      </c>
      <c r="B128" s="196" t="s">
        <v>109</v>
      </c>
      <c r="C128" s="192"/>
      <c r="D128" s="192"/>
      <c r="E128" s="193">
        <f t="shared" si="2"/>
      </c>
      <c r="F128" s="190"/>
    </row>
    <row r="129" spans="1:6" ht="15.75" customHeight="1">
      <c r="A129" s="191">
        <v>20129</v>
      </c>
      <c r="B129" s="191" t="s">
        <v>110</v>
      </c>
      <c r="C129" s="192">
        <f>SUM(C130:C135)</f>
        <v>839</v>
      </c>
      <c r="D129" s="192">
        <f>SUM(D130:D135)</f>
        <v>847</v>
      </c>
      <c r="E129" s="193">
        <f t="shared" si="2"/>
        <v>1</v>
      </c>
      <c r="F129" s="190"/>
    </row>
    <row r="130" spans="1:6" ht="14.25">
      <c r="A130" s="195">
        <v>2012901</v>
      </c>
      <c r="B130" s="196" t="s">
        <v>37</v>
      </c>
      <c r="C130" s="192">
        <v>131</v>
      </c>
      <c r="D130" s="192">
        <v>138</v>
      </c>
      <c r="E130" s="193">
        <f t="shared" si="2"/>
        <v>5.3</v>
      </c>
      <c r="F130" s="190"/>
    </row>
    <row r="131" spans="1:6" ht="14.25">
      <c r="A131" s="195">
        <v>2012902</v>
      </c>
      <c r="B131" s="196" t="s">
        <v>38</v>
      </c>
      <c r="C131" s="192"/>
      <c r="D131" s="192"/>
      <c r="E131" s="193">
        <f t="shared" si="2"/>
      </c>
      <c r="F131" s="190"/>
    </row>
    <row r="132" spans="1:6" ht="14.25">
      <c r="A132" s="195">
        <v>2012903</v>
      </c>
      <c r="B132" s="196" t="s">
        <v>39</v>
      </c>
      <c r="C132" s="192"/>
      <c r="D132" s="192"/>
      <c r="E132" s="193">
        <f t="shared" si="2"/>
      </c>
      <c r="F132" s="190"/>
    </row>
    <row r="133" spans="1:6" ht="14.25">
      <c r="A133" s="195">
        <v>2012906</v>
      </c>
      <c r="B133" s="196" t="s">
        <v>111</v>
      </c>
      <c r="C133" s="192"/>
      <c r="D133" s="192"/>
      <c r="E133" s="193">
        <f t="shared" si="2"/>
      </c>
      <c r="F133" s="190"/>
    </row>
    <row r="134" spans="1:6" ht="14.25">
      <c r="A134" s="195">
        <v>2012950</v>
      </c>
      <c r="B134" s="196" t="s">
        <v>46</v>
      </c>
      <c r="C134" s="192"/>
      <c r="D134" s="192"/>
      <c r="E134" s="193">
        <f t="shared" si="2"/>
      </c>
      <c r="F134" s="190"/>
    </row>
    <row r="135" spans="1:6" ht="14.25">
      <c r="A135" s="195">
        <v>2012999</v>
      </c>
      <c r="B135" s="196" t="s">
        <v>112</v>
      </c>
      <c r="C135" s="192">
        <v>708</v>
      </c>
      <c r="D135" s="192">
        <v>709</v>
      </c>
      <c r="E135" s="193">
        <f t="shared" si="2"/>
        <v>0.1</v>
      </c>
      <c r="F135" s="190"/>
    </row>
    <row r="136" spans="1:6" ht="15.75" customHeight="1">
      <c r="A136" s="191">
        <v>20131</v>
      </c>
      <c r="B136" s="191" t="s">
        <v>113</v>
      </c>
      <c r="C136" s="192">
        <f>SUM(C137:C142)</f>
        <v>2318</v>
      </c>
      <c r="D136" s="192">
        <f>SUM(D137:D142)</f>
        <v>1964</v>
      </c>
      <c r="E136" s="193">
        <f t="shared" si="2"/>
        <v>-15.3</v>
      </c>
      <c r="F136" s="190"/>
    </row>
    <row r="137" spans="1:6" ht="14.25">
      <c r="A137" s="195">
        <v>2013101</v>
      </c>
      <c r="B137" s="196" t="s">
        <v>37</v>
      </c>
      <c r="C137" s="192">
        <v>1776</v>
      </c>
      <c r="D137" s="192">
        <v>1324</v>
      </c>
      <c r="E137" s="193">
        <f t="shared" si="2"/>
        <v>-25.5</v>
      </c>
      <c r="F137" s="190"/>
    </row>
    <row r="138" spans="1:6" ht="14.25">
      <c r="A138" s="195">
        <v>2013102</v>
      </c>
      <c r="B138" s="196" t="s">
        <v>38</v>
      </c>
      <c r="C138" s="192"/>
      <c r="D138" s="192"/>
      <c r="E138" s="193">
        <f t="shared" si="2"/>
      </c>
      <c r="F138" s="190"/>
    </row>
    <row r="139" spans="1:6" ht="14.25">
      <c r="A139" s="195">
        <v>2013103</v>
      </c>
      <c r="B139" s="196" t="s">
        <v>39</v>
      </c>
      <c r="C139" s="192">
        <v>542</v>
      </c>
      <c r="D139" s="192">
        <v>640</v>
      </c>
      <c r="E139" s="193">
        <f t="shared" si="2"/>
        <v>18.1</v>
      </c>
      <c r="F139" s="190"/>
    </row>
    <row r="140" spans="1:6" ht="14.25">
      <c r="A140" s="195">
        <v>2013105</v>
      </c>
      <c r="B140" s="196" t="s">
        <v>114</v>
      </c>
      <c r="C140" s="192"/>
      <c r="D140" s="192"/>
      <c r="E140" s="193">
        <f t="shared" si="2"/>
      </c>
      <c r="F140" s="190"/>
    </row>
    <row r="141" spans="1:6" ht="14.25">
      <c r="A141" s="195">
        <v>2013150</v>
      </c>
      <c r="B141" s="196" t="s">
        <v>46</v>
      </c>
      <c r="C141" s="192"/>
      <c r="D141" s="192"/>
      <c r="E141" s="193">
        <f t="shared" si="2"/>
      </c>
      <c r="F141" s="190"/>
    </row>
    <row r="142" spans="1:6" ht="14.25">
      <c r="A142" s="195">
        <v>2013199</v>
      </c>
      <c r="B142" s="196" t="s">
        <v>115</v>
      </c>
      <c r="C142" s="192"/>
      <c r="D142" s="192"/>
      <c r="E142" s="193">
        <f t="shared" si="2"/>
      </c>
      <c r="F142" s="190"/>
    </row>
    <row r="143" spans="1:6" ht="15.75" customHeight="1">
      <c r="A143" s="191">
        <v>20132</v>
      </c>
      <c r="B143" s="191" t="s">
        <v>116</v>
      </c>
      <c r="C143" s="192">
        <f>SUM(C144:C149)</f>
        <v>458</v>
      </c>
      <c r="D143" s="192">
        <f>SUM(D144:D149)</f>
        <v>438</v>
      </c>
      <c r="E143" s="193">
        <f t="shared" si="2"/>
        <v>-4.4</v>
      </c>
      <c r="F143" s="190"/>
    </row>
    <row r="144" spans="1:6" ht="14.25">
      <c r="A144" s="195">
        <v>2013201</v>
      </c>
      <c r="B144" s="196" t="s">
        <v>37</v>
      </c>
      <c r="C144" s="192">
        <v>357</v>
      </c>
      <c r="D144" s="192">
        <v>345</v>
      </c>
      <c r="E144" s="193">
        <f t="shared" si="2"/>
        <v>-3.4</v>
      </c>
      <c r="F144" s="190"/>
    </row>
    <row r="145" spans="1:6" ht="14.25">
      <c r="A145" s="195">
        <v>2013202</v>
      </c>
      <c r="B145" s="196" t="s">
        <v>38</v>
      </c>
      <c r="C145" s="192"/>
      <c r="D145" s="192"/>
      <c r="E145" s="193">
        <f t="shared" si="2"/>
      </c>
      <c r="F145" s="190"/>
    </row>
    <row r="146" spans="1:6" ht="14.25">
      <c r="A146" s="195">
        <v>2013203</v>
      </c>
      <c r="B146" s="196" t="s">
        <v>39</v>
      </c>
      <c r="C146" s="192">
        <v>101</v>
      </c>
      <c r="D146" s="192">
        <v>93</v>
      </c>
      <c r="E146" s="193">
        <f t="shared" si="2"/>
        <v>-7.9</v>
      </c>
      <c r="F146" s="190"/>
    </row>
    <row r="147" spans="1:6" ht="14.25">
      <c r="A147" s="195">
        <v>2013204</v>
      </c>
      <c r="B147" s="196" t="s">
        <v>117</v>
      </c>
      <c r="C147" s="192"/>
      <c r="D147" s="192"/>
      <c r="E147" s="193"/>
      <c r="F147" s="190"/>
    </row>
    <row r="148" spans="1:6" ht="14.25">
      <c r="A148" s="195">
        <v>2013250</v>
      </c>
      <c r="B148" s="196" t="s">
        <v>46</v>
      </c>
      <c r="C148" s="192"/>
      <c r="D148" s="192"/>
      <c r="E148" s="193">
        <f t="shared" si="2"/>
      </c>
      <c r="F148" s="190"/>
    </row>
    <row r="149" spans="1:6" ht="14.25">
      <c r="A149" s="195">
        <v>2013299</v>
      </c>
      <c r="B149" s="196" t="s">
        <v>118</v>
      </c>
      <c r="C149" s="192"/>
      <c r="D149" s="192"/>
      <c r="E149" s="193">
        <f t="shared" si="2"/>
      </c>
      <c r="F149" s="190"/>
    </row>
    <row r="150" spans="1:6" ht="15.75" customHeight="1">
      <c r="A150" s="191">
        <v>20133</v>
      </c>
      <c r="B150" s="191" t="s">
        <v>119</v>
      </c>
      <c r="C150" s="192">
        <f>SUM(C151:C155)</f>
        <v>406</v>
      </c>
      <c r="D150" s="192">
        <f>SUM(D151:D155)</f>
        <v>453</v>
      </c>
      <c r="E150" s="193">
        <f t="shared" si="2"/>
        <v>11.6</v>
      </c>
      <c r="F150" s="190"/>
    </row>
    <row r="151" spans="1:6" ht="14.25">
      <c r="A151" s="195">
        <v>2013301</v>
      </c>
      <c r="B151" s="196" t="s">
        <v>37</v>
      </c>
      <c r="C151" s="192">
        <v>270</v>
      </c>
      <c r="D151" s="192">
        <v>308</v>
      </c>
      <c r="E151" s="193">
        <f t="shared" si="2"/>
        <v>14.1</v>
      </c>
      <c r="F151" s="190"/>
    </row>
    <row r="152" spans="1:6" ht="14.25">
      <c r="A152" s="195">
        <v>2013302</v>
      </c>
      <c r="B152" s="196" t="s">
        <v>38</v>
      </c>
      <c r="C152" s="192"/>
      <c r="D152" s="192"/>
      <c r="E152" s="193">
        <f t="shared" si="2"/>
      </c>
      <c r="F152" s="190"/>
    </row>
    <row r="153" spans="1:6" ht="14.25">
      <c r="A153" s="195">
        <v>2013303</v>
      </c>
      <c r="B153" s="196" t="s">
        <v>39</v>
      </c>
      <c r="C153" s="192">
        <v>136</v>
      </c>
      <c r="D153" s="192">
        <v>145</v>
      </c>
      <c r="E153" s="193">
        <f t="shared" si="2"/>
        <v>6.6</v>
      </c>
      <c r="F153" s="190"/>
    </row>
    <row r="154" spans="1:6" ht="14.25">
      <c r="A154" s="195">
        <v>2013350</v>
      </c>
      <c r="B154" s="196" t="s">
        <v>46</v>
      </c>
      <c r="C154" s="192"/>
      <c r="D154" s="192"/>
      <c r="E154" s="193">
        <f t="shared" si="2"/>
      </c>
      <c r="F154" s="190"/>
    </row>
    <row r="155" spans="1:6" ht="14.25">
      <c r="A155" s="195">
        <v>2013399</v>
      </c>
      <c r="B155" s="196" t="s">
        <v>120</v>
      </c>
      <c r="C155" s="192"/>
      <c r="D155" s="192"/>
      <c r="E155" s="193">
        <f t="shared" si="2"/>
      </c>
      <c r="F155" s="190"/>
    </row>
    <row r="156" spans="1:6" ht="15.75" customHeight="1">
      <c r="A156" s="191">
        <v>20134</v>
      </c>
      <c r="B156" s="191" t="s">
        <v>121</v>
      </c>
      <c r="C156" s="192">
        <f>SUM(C157:C163)</f>
        <v>242</v>
      </c>
      <c r="D156" s="192">
        <f>SUM(D157:D163)</f>
        <v>298</v>
      </c>
      <c r="E156" s="193">
        <f t="shared" si="2"/>
        <v>23.1</v>
      </c>
      <c r="F156" s="190"/>
    </row>
    <row r="157" spans="1:6" ht="14.25">
      <c r="A157" s="195">
        <v>2013401</v>
      </c>
      <c r="B157" s="196" t="s">
        <v>37</v>
      </c>
      <c r="C157" s="192">
        <v>161</v>
      </c>
      <c r="D157" s="192">
        <v>175</v>
      </c>
      <c r="E157" s="193">
        <f t="shared" si="2"/>
        <v>8.7</v>
      </c>
      <c r="F157" s="190"/>
    </row>
    <row r="158" spans="1:6" ht="14.25">
      <c r="A158" s="195">
        <v>2013402</v>
      </c>
      <c r="B158" s="196" t="s">
        <v>38</v>
      </c>
      <c r="C158" s="192"/>
      <c r="D158" s="192"/>
      <c r="E158" s="193">
        <f t="shared" si="2"/>
      </c>
      <c r="F158" s="190"/>
    </row>
    <row r="159" spans="1:6" ht="14.25">
      <c r="A159" s="195">
        <v>2013403</v>
      </c>
      <c r="B159" s="196" t="s">
        <v>39</v>
      </c>
      <c r="C159" s="192">
        <v>28</v>
      </c>
      <c r="D159" s="192">
        <v>29</v>
      </c>
      <c r="E159" s="193">
        <f t="shared" si="2"/>
        <v>3.6</v>
      </c>
      <c r="F159" s="190"/>
    </row>
    <row r="160" spans="1:6" ht="14.25">
      <c r="A160" s="195">
        <v>2013404</v>
      </c>
      <c r="B160" s="196" t="s">
        <v>122</v>
      </c>
      <c r="C160" s="192">
        <v>53</v>
      </c>
      <c r="D160" s="192">
        <v>94</v>
      </c>
      <c r="E160" s="193">
        <f t="shared" si="2"/>
        <v>77.4</v>
      </c>
      <c r="F160" s="190"/>
    </row>
    <row r="161" spans="1:6" ht="14.25">
      <c r="A161" s="195">
        <v>2013405</v>
      </c>
      <c r="B161" s="196" t="s">
        <v>123</v>
      </c>
      <c r="C161" s="192"/>
      <c r="D161" s="192"/>
      <c r="E161" s="193"/>
      <c r="F161" s="190"/>
    </row>
    <row r="162" spans="1:6" ht="14.25">
      <c r="A162" s="195">
        <v>2013450</v>
      </c>
      <c r="B162" s="196" t="s">
        <v>46</v>
      </c>
      <c r="C162" s="192"/>
      <c r="D162" s="192"/>
      <c r="E162" s="193">
        <f t="shared" si="2"/>
      </c>
      <c r="F162" s="190"/>
    </row>
    <row r="163" spans="1:6" ht="14.25">
      <c r="A163" s="195">
        <v>2013499</v>
      </c>
      <c r="B163" s="196" t="s">
        <v>124</v>
      </c>
      <c r="C163" s="192"/>
      <c r="D163" s="192"/>
      <c r="E163" s="193">
        <f aca="true" t="shared" si="3" ref="E163:E219">IF(C163=0,"",ROUND(D163/C163*100-100,1))</f>
      </c>
      <c r="F163" s="190"/>
    </row>
    <row r="164" spans="1:6" ht="14.25">
      <c r="A164" s="191">
        <v>20136</v>
      </c>
      <c r="B164" s="194" t="s">
        <v>125</v>
      </c>
      <c r="C164" s="192">
        <f>SUM(C165:C169)</f>
        <v>0</v>
      </c>
      <c r="D164" s="192">
        <f>SUM(D165:D169)</f>
        <v>0</v>
      </c>
      <c r="E164" s="193">
        <f t="shared" si="3"/>
      </c>
      <c r="F164" s="190"/>
    </row>
    <row r="165" spans="1:6" ht="14.25">
      <c r="A165" s="195">
        <v>2013601</v>
      </c>
      <c r="B165" s="196" t="s">
        <v>37</v>
      </c>
      <c r="C165" s="192"/>
      <c r="D165" s="192"/>
      <c r="E165" s="193">
        <f t="shared" si="3"/>
      </c>
      <c r="F165" s="190"/>
    </row>
    <row r="166" spans="1:6" ht="14.25">
      <c r="A166" s="195">
        <v>2013602</v>
      </c>
      <c r="B166" s="196" t="s">
        <v>38</v>
      </c>
      <c r="C166" s="192"/>
      <c r="D166" s="192"/>
      <c r="E166" s="193">
        <f t="shared" si="3"/>
      </c>
      <c r="F166" s="190"/>
    </row>
    <row r="167" spans="1:6" ht="14.25">
      <c r="A167" s="195">
        <v>2013603</v>
      </c>
      <c r="B167" s="196" t="s">
        <v>39</v>
      </c>
      <c r="C167" s="192"/>
      <c r="D167" s="192"/>
      <c r="E167" s="193">
        <f t="shared" si="3"/>
      </c>
      <c r="F167" s="190"/>
    </row>
    <row r="168" spans="1:6" ht="14.25">
      <c r="A168" s="195">
        <v>2013650</v>
      </c>
      <c r="B168" s="196" t="s">
        <v>46</v>
      </c>
      <c r="C168" s="192"/>
      <c r="D168" s="192"/>
      <c r="E168" s="193">
        <f t="shared" si="3"/>
      </c>
      <c r="F168" s="190"/>
    </row>
    <row r="169" spans="1:6" ht="15.75" customHeight="1">
      <c r="A169" s="195">
        <v>2013699</v>
      </c>
      <c r="B169" s="196" t="s">
        <v>125</v>
      </c>
      <c r="C169" s="192"/>
      <c r="D169" s="192"/>
      <c r="E169" s="193">
        <f t="shared" si="3"/>
      </c>
      <c r="F169" s="190"/>
    </row>
    <row r="170" spans="1:6" ht="14.25">
      <c r="A170" s="191">
        <v>20138</v>
      </c>
      <c r="B170" s="194" t="s">
        <v>126</v>
      </c>
      <c r="C170" s="192">
        <f>SUM(C171:C183)</f>
        <v>5157</v>
      </c>
      <c r="D170" s="192">
        <f>SUM(D171:D184)</f>
        <v>6030</v>
      </c>
      <c r="E170" s="193">
        <f t="shared" si="3"/>
        <v>16.9</v>
      </c>
      <c r="F170" s="190"/>
    </row>
    <row r="171" spans="1:6" ht="14.25">
      <c r="A171" s="195">
        <v>2013801</v>
      </c>
      <c r="B171" s="196" t="s">
        <v>37</v>
      </c>
      <c r="C171" s="192">
        <v>3458</v>
      </c>
      <c r="D171" s="192">
        <v>2696</v>
      </c>
      <c r="E171" s="193">
        <f t="shared" si="3"/>
        <v>-22</v>
      </c>
      <c r="F171" s="190"/>
    </row>
    <row r="172" spans="1:6" s="119" customFormat="1" ht="14.25">
      <c r="A172" s="195">
        <v>2013802</v>
      </c>
      <c r="B172" s="196" t="s">
        <v>38</v>
      </c>
      <c r="C172" s="192"/>
      <c r="D172" s="192">
        <v>20</v>
      </c>
      <c r="E172" s="193">
        <f t="shared" si="3"/>
      </c>
      <c r="F172" s="190"/>
    </row>
    <row r="173" spans="1:6" s="119" customFormat="1" ht="15.75" customHeight="1">
      <c r="A173" s="195">
        <v>2013803</v>
      </c>
      <c r="B173" s="196" t="s">
        <v>39</v>
      </c>
      <c r="C173" s="192">
        <v>30</v>
      </c>
      <c r="D173" s="192">
        <v>118</v>
      </c>
      <c r="E173" s="193">
        <f t="shared" si="3"/>
        <v>293.3</v>
      </c>
      <c r="F173" s="190"/>
    </row>
    <row r="174" spans="1:6" s="119" customFormat="1" ht="15.75" customHeight="1">
      <c r="A174" s="195">
        <v>2013804</v>
      </c>
      <c r="B174" s="196" t="s">
        <v>127</v>
      </c>
      <c r="C174" s="192">
        <v>66</v>
      </c>
      <c r="D174" s="192">
        <v>495</v>
      </c>
      <c r="E174" s="193">
        <f t="shared" si="3"/>
        <v>650</v>
      </c>
      <c r="F174" s="190"/>
    </row>
    <row r="175" spans="1:6" s="119" customFormat="1" ht="15.75" customHeight="1">
      <c r="A175" s="195">
        <v>2013805</v>
      </c>
      <c r="B175" s="196" t="s">
        <v>128</v>
      </c>
      <c r="C175" s="192"/>
      <c r="D175" s="192">
        <v>546</v>
      </c>
      <c r="E175" s="193">
        <f t="shared" si="3"/>
      </c>
      <c r="F175" s="190"/>
    </row>
    <row r="176" spans="1:6" s="119" customFormat="1" ht="15.75" customHeight="1">
      <c r="A176" s="195">
        <v>2013808</v>
      </c>
      <c r="B176" s="196" t="s">
        <v>78</v>
      </c>
      <c r="C176" s="192"/>
      <c r="D176" s="192">
        <v>50</v>
      </c>
      <c r="E176" s="193">
        <f t="shared" si="3"/>
      </c>
      <c r="F176" s="190"/>
    </row>
    <row r="177" spans="1:6" s="119" customFormat="1" ht="15.75" customHeight="1">
      <c r="A177" s="195">
        <v>2013810</v>
      </c>
      <c r="B177" s="196" t="s">
        <v>129</v>
      </c>
      <c r="C177" s="192"/>
      <c r="D177" s="192">
        <v>40</v>
      </c>
      <c r="E177" s="193">
        <f t="shared" si="3"/>
      </c>
      <c r="F177" s="190"/>
    </row>
    <row r="178" spans="1:6" s="119" customFormat="1" ht="15.75" customHeight="1">
      <c r="A178" s="195">
        <v>2013812</v>
      </c>
      <c r="B178" s="196" t="s">
        <v>130</v>
      </c>
      <c r="C178" s="192"/>
      <c r="D178" s="192">
        <v>30</v>
      </c>
      <c r="E178" s="193">
        <f t="shared" si="3"/>
      </c>
      <c r="F178" s="190"/>
    </row>
    <row r="179" spans="1:6" s="119" customFormat="1" ht="15.75" customHeight="1">
      <c r="A179" s="195">
        <v>2013813</v>
      </c>
      <c r="B179" s="196" t="s">
        <v>131</v>
      </c>
      <c r="C179" s="192"/>
      <c r="D179" s="192">
        <v>10</v>
      </c>
      <c r="E179" s="193">
        <f t="shared" si="3"/>
      </c>
      <c r="F179" s="190"/>
    </row>
    <row r="180" spans="1:6" s="119" customFormat="1" ht="15.75" customHeight="1">
      <c r="A180" s="195">
        <v>2013814</v>
      </c>
      <c r="B180" s="196" t="s">
        <v>132</v>
      </c>
      <c r="C180" s="192"/>
      <c r="D180" s="192">
        <v>8</v>
      </c>
      <c r="E180" s="193">
        <f t="shared" si="3"/>
      </c>
      <c r="F180" s="190"/>
    </row>
    <row r="181" spans="1:6" s="119" customFormat="1" ht="15.75" customHeight="1">
      <c r="A181" s="195">
        <v>2013815</v>
      </c>
      <c r="B181" s="196" t="s">
        <v>133</v>
      </c>
      <c r="C181" s="192"/>
      <c r="D181" s="192"/>
      <c r="E181" s="193">
        <f t="shared" si="3"/>
      </c>
      <c r="F181" s="190"/>
    </row>
    <row r="182" spans="1:6" s="119" customFormat="1" ht="15.75" customHeight="1">
      <c r="A182" s="195">
        <v>2013816</v>
      </c>
      <c r="B182" s="196" t="s">
        <v>134</v>
      </c>
      <c r="C182" s="192"/>
      <c r="D182" s="192"/>
      <c r="E182" s="193">
        <f t="shared" si="3"/>
      </c>
      <c r="F182" s="190"/>
    </row>
    <row r="183" spans="1:6" ht="15.75" customHeight="1">
      <c r="A183" s="195">
        <v>2013850</v>
      </c>
      <c r="B183" s="196" t="s">
        <v>46</v>
      </c>
      <c r="C183" s="192">
        <v>1603</v>
      </c>
      <c r="D183" s="192">
        <v>1897</v>
      </c>
      <c r="E183" s="193">
        <f t="shared" si="3"/>
        <v>18.3</v>
      </c>
      <c r="F183" s="190"/>
    </row>
    <row r="184" spans="1:6" ht="15.75" customHeight="1">
      <c r="A184" s="195">
        <v>2013899</v>
      </c>
      <c r="B184" s="196" t="s">
        <v>135</v>
      </c>
      <c r="C184" s="192"/>
      <c r="D184" s="192">
        <v>120</v>
      </c>
      <c r="E184" s="193"/>
      <c r="F184" s="190"/>
    </row>
    <row r="185" spans="1:6" ht="15.75" customHeight="1">
      <c r="A185" s="191">
        <v>20199</v>
      </c>
      <c r="B185" s="191" t="s">
        <v>136</v>
      </c>
      <c r="C185" s="192">
        <f>SUM(C186:C187)</f>
        <v>621</v>
      </c>
      <c r="D185" s="192">
        <f>SUM(D186:D187)</f>
        <v>1388</v>
      </c>
      <c r="E185" s="193">
        <f t="shared" si="3"/>
        <v>123.5</v>
      </c>
      <c r="F185" s="190"/>
    </row>
    <row r="186" spans="1:6" ht="15.75" customHeight="1">
      <c r="A186" s="195">
        <v>2019901</v>
      </c>
      <c r="B186" s="196" t="s">
        <v>137</v>
      </c>
      <c r="C186" s="192"/>
      <c r="D186" s="192"/>
      <c r="E186" s="193">
        <f t="shared" si="3"/>
      </c>
      <c r="F186" s="190"/>
    </row>
    <row r="187" spans="1:6" ht="14.25">
      <c r="A187" s="195">
        <v>2019999</v>
      </c>
      <c r="B187" s="196" t="s">
        <v>136</v>
      </c>
      <c r="C187" s="192">
        <v>621</v>
      </c>
      <c r="D187" s="192">
        <v>1388</v>
      </c>
      <c r="E187" s="193">
        <f t="shared" si="3"/>
        <v>123.5</v>
      </c>
      <c r="F187" s="190"/>
    </row>
    <row r="188" spans="1:6" ht="14.25">
      <c r="A188" s="191">
        <v>204</v>
      </c>
      <c r="B188" s="194" t="s">
        <v>138</v>
      </c>
      <c r="C188" s="192">
        <f>SUM(C189,C192,C203,C211,C220,C236)</f>
        <v>22769</v>
      </c>
      <c r="D188" s="192">
        <f>SUM(D189,D192,D203,D211,D220,D236)</f>
        <v>23155</v>
      </c>
      <c r="E188" s="193">
        <f t="shared" si="3"/>
        <v>1.7</v>
      </c>
      <c r="F188" s="190"/>
    </row>
    <row r="189" spans="1:6" ht="14.25">
      <c r="A189" s="191">
        <v>20401</v>
      </c>
      <c r="B189" s="194" t="s">
        <v>139</v>
      </c>
      <c r="C189" s="192">
        <f>SUM(C190:C191)</f>
        <v>50</v>
      </c>
      <c r="D189" s="192">
        <f>SUM(D190:D191)</f>
        <v>40</v>
      </c>
      <c r="E189" s="193">
        <f t="shared" si="3"/>
        <v>-20</v>
      </c>
      <c r="F189" s="190"/>
    </row>
    <row r="190" spans="1:6" ht="14.25">
      <c r="A190" s="195">
        <v>2040101</v>
      </c>
      <c r="B190" s="196" t="s">
        <v>139</v>
      </c>
      <c r="C190" s="192">
        <v>50</v>
      </c>
      <c r="D190" s="192">
        <v>40</v>
      </c>
      <c r="E190" s="193">
        <f t="shared" si="3"/>
        <v>-20</v>
      </c>
      <c r="F190" s="190"/>
    </row>
    <row r="191" spans="1:6" ht="14.25">
      <c r="A191" s="195">
        <v>2040199</v>
      </c>
      <c r="B191" s="196" t="s">
        <v>140</v>
      </c>
      <c r="C191" s="192"/>
      <c r="D191" s="192"/>
      <c r="E191" s="193">
        <f t="shared" si="3"/>
      </c>
      <c r="F191" s="190"/>
    </row>
    <row r="192" spans="1:6" ht="14.25">
      <c r="A192" s="191">
        <v>20402</v>
      </c>
      <c r="B192" s="194" t="s">
        <v>141</v>
      </c>
      <c r="C192" s="192">
        <f>SUM(C193:C202)</f>
        <v>15865</v>
      </c>
      <c r="D192" s="192">
        <f>SUM(D193:D202)</f>
        <v>16076</v>
      </c>
      <c r="E192" s="193">
        <f t="shared" si="3"/>
        <v>1.3</v>
      </c>
      <c r="F192" s="190"/>
    </row>
    <row r="193" spans="1:6" ht="14.25">
      <c r="A193" s="195">
        <v>2040201</v>
      </c>
      <c r="B193" s="196" t="s">
        <v>37</v>
      </c>
      <c r="C193" s="192">
        <v>15382</v>
      </c>
      <c r="D193" s="192">
        <v>13573</v>
      </c>
      <c r="E193" s="193">
        <f t="shared" si="3"/>
        <v>-11.8</v>
      </c>
      <c r="F193" s="190"/>
    </row>
    <row r="194" spans="1:6" ht="14.25">
      <c r="A194" s="195">
        <v>2040202</v>
      </c>
      <c r="B194" s="196" t="s">
        <v>38</v>
      </c>
      <c r="C194" s="192"/>
      <c r="D194" s="192"/>
      <c r="E194" s="193">
        <f t="shared" si="3"/>
      </c>
      <c r="F194" s="190"/>
    </row>
    <row r="195" spans="1:6" ht="14.25">
      <c r="A195" s="195">
        <v>2040203</v>
      </c>
      <c r="B195" s="196" t="s">
        <v>39</v>
      </c>
      <c r="C195" s="192"/>
      <c r="D195" s="192"/>
      <c r="E195" s="193">
        <f t="shared" si="3"/>
      </c>
      <c r="F195" s="190"/>
    </row>
    <row r="196" spans="1:6" ht="14.25">
      <c r="A196" s="195">
        <v>2040219</v>
      </c>
      <c r="B196" s="196" t="s">
        <v>78</v>
      </c>
      <c r="C196" s="192"/>
      <c r="D196" s="192"/>
      <c r="E196" s="193">
        <f t="shared" si="3"/>
      </c>
      <c r="F196" s="190"/>
    </row>
    <row r="197" spans="1:6" s="119" customFormat="1" ht="14.25">
      <c r="A197" s="195">
        <v>2040220</v>
      </c>
      <c r="B197" s="196" t="s">
        <v>142</v>
      </c>
      <c r="C197" s="192"/>
      <c r="D197" s="192">
        <v>2010</v>
      </c>
      <c r="E197" s="193">
        <f t="shared" si="3"/>
      </c>
      <c r="F197" s="190"/>
    </row>
    <row r="198" spans="1:6" ht="14.25">
      <c r="A198" s="195">
        <v>2040221</v>
      </c>
      <c r="B198" s="196" t="s">
        <v>143</v>
      </c>
      <c r="C198" s="192">
        <v>483</v>
      </c>
      <c r="D198" s="192">
        <v>493</v>
      </c>
      <c r="E198" s="193">
        <f t="shared" si="3"/>
        <v>2.1</v>
      </c>
      <c r="F198" s="190"/>
    </row>
    <row r="199" spans="1:6" ht="14.25">
      <c r="A199" s="195">
        <v>2040222</v>
      </c>
      <c r="B199" s="196" t="s">
        <v>144</v>
      </c>
      <c r="C199" s="192"/>
      <c r="D199" s="192"/>
      <c r="E199" s="193">
        <f t="shared" si="3"/>
      </c>
      <c r="F199" s="190"/>
    </row>
    <row r="200" spans="1:6" ht="14.25">
      <c r="A200" s="195">
        <v>2040223</v>
      </c>
      <c r="B200" s="196" t="s">
        <v>145</v>
      </c>
      <c r="C200" s="192"/>
      <c r="D200" s="192"/>
      <c r="E200" s="193">
        <f t="shared" si="3"/>
      </c>
      <c r="F200" s="190"/>
    </row>
    <row r="201" spans="1:6" ht="14.25">
      <c r="A201" s="195">
        <v>2040250</v>
      </c>
      <c r="B201" s="196" t="s">
        <v>46</v>
      </c>
      <c r="C201" s="192"/>
      <c r="D201" s="192"/>
      <c r="E201" s="193">
        <f t="shared" si="3"/>
      </c>
      <c r="F201" s="190"/>
    </row>
    <row r="202" spans="1:6" ht="14.25">
      <c r="A202" s="195">
        <v>2040299</v>
      </c>
      <c r="B202" s="196" t="s">
        <v>146</v>
      </c>
      <c r="C202" s="192"/>
      <c r="D202" s="192"/>
      <c r="E202" s="193">
        <f t="shared" si="3"/>
      </c>
      <c r="F202" s="190"/>
    </row>
    <row r="203" spans="1:6" ht="14.25">
      <c r="A203" s="191">
        <v>20404</v>
      </c>
      <c r="B203" s="194" t="s">
        <v>147</v>
      </c>
      <c r="C203" s="192">
        <f>SUM(C204:C210)</f>
        <v>2342</v>
      </c>
      <c r="D203" s="192">
        <f>SUM(D204:D210)</f>
        <v>1914</v>
      </c>
      <c r="E203" s="193">
        <f t="shared" si="3"/>
        <v>-18.3</v>
      </c>
      <c r="F203" s="190"/>
    </row>
    <row r="204" spans="1:6" ht="14.25">
      <c r="A204" s="195">
        <v>2040401</v>
      </c>
      <c r="B204" s="196" t="s">
        <v>37</v>
      </c>
      <c r="C204" s="192">
        <v>2228</v>
      </c>
      <c r="D204" s="192">
        <v>1914</v>
      </c>
      <c r="E204" s="193">
        <f t="shared" si="3"/>
        <v>-14.1</v>
      </c>
      <c r="F204" s="190"/>
    </row>
    <row r="205" spans="1:6" ht="14.25">
      <c r="A205" s="195">
        <v>2040402</v>
      </c>
      <c r="B205" s="196" t="s">
        <v>38</v>
      </c>
      <c r="C205" s="192"/>
      <c r="D205" s="192"/>
      <c r="E205" s="193">
        <f t="shared" si="3"/>
      </c>
      <c r="F205" s="190"/>
    </row>
    <row r="206" spans="1:6" ht="14.25">
      <c r="A206" s="195">
        <v>2040403</v>
      </c>
      <c r="B206" s="196" t="s">
        <v>39</v>
      </c>
      <c r="C206" s="192"/>
      <c r="D206" s="192"/>
      <c r="E206" s="193">
        <f t="shared" si="3"/>
      </c>
      <c r="F206" s="190"/>
    </row>
    <row r="207" spans="1:6" ht="14.25">
      <c r="A207" s="195">
        <v>2040409</v>
      </c>
      <c r="B207" s="196" t="s">
        <v>148</v>
      </c>
      <c r="C207" s="192"/>
      <c r="D207" s="192"/>
      <c r="E207" s="193">
        <f t="shared" si="3"/>
      </c>
      <c r="F207" s="190"/>
    </row>
    <row r="208" spans="1:6" ht="14.25">
      <c r="A208" s="195">
        <v>2040410</v>
      </c>
      <c r="B208" s="196" t="s">
        <v>149</v>
      </c>
      <c r="C208" s="192"/>
      <c r="D208" s="192"/>
      <c r="E208" s="193"/>
      <c r="F208" s="190"/>
    </row>
    <row r="209" spans="1:6" ht="14.25">
      <c r="A209" s="195">
        <v>2040450</v>
      </c>
      <c r="B209" s="196" t="s">
        <v>46</v>
      </c>
      <c r="C209" s="192">
        <v>114</v>
      </c>
      <c r="D209" s="192"/>
      <c r="E209" s="193">
        <f t="shared" si="3"/>
        <v>-100</v>
      </c>
      <c r="F209" s="190"/>
    </row>
    <row r="210" spans="1:6" ht="14.25">
      <c r="A210" s="195">
        <v>2040499</v>
      </c>
      <c r="B210" s="196" t="s">
        <v>150</v>
      </c>
      <c r="C210" s="192"/>
      <c r="D210" s="192"/>
      <c r="E210" s="193">
        <f t="shared" si="3"/>
      </c>
      <c r="F210" s="190"/>
    </row>
    <row r="211" spans="1:6" ht="14.25">
      <c r="A211" s="191">
        <v>20405</v>
      </c>
      <c r="B211" s="194" t="s">
        <v>151</v>
      </c>
      <c r="C211" s="192">
        <f>SUM(C212:C219)</f>
        <v>2963</v>
      </c>
      <c r="D211" s="192">
        <f>SUM(D212:D219)</f>
        <v>3195</v>
      </c>
      <c r="E211" s="193">
        <f t="shared" si="3"/>
        <v>7.8</v>
      </c>
      <c r="F211" s="190"/>
    </row>
    <row r="212" spans="1:6" ht="15.75" customHeight="1">
      <c r="A212" s="195">
        <v>2040501</v>
      </c>
      <c r="B212" s="196" t="s">
        <v>37</v>
      </c>
      <c r="C212" s="192">
        <v>2963</v>
      </c>
      <c r="D212" s="192">
        <v>3195</v>
      </c>
      <c r="E212" s="193">
        <f t="shared" si="3"/>
        <v>7.8</v>
      </c>
      <c r="F212" s="190"/>
    </row>
    <row r="213" spans="1:6" ht="14.25">
      <c r="A213" s="195">
        <v>2040502</v>
      </c>
      <c r="B213" s="196" t="s">
        <v>38</v>
      </c>
      <c r="C213" s="192"/>
      <c r="D213" s="192"/>
      <c r="E213" s="193">
        <f t="shared" si="3"/>
      </c>
      <c r="F213" s="190"/>
    </row>
    <row r="214" spans="1:6" ht="14.25">
      <c r="A214" s="195">
        <v>2040503</v>
      </c>
      <c r="B214" s="196" t="s">
        <v>39</v>
      </c>
      <c r="C214" s="192"/>
      <c r="D214" s="192"/>
      <c r="E214" s="193">
        <f t="shared" si="3"/>
      </c>
      <c r="F214" s="190"/>
    </row>
    <row r="215" spans="1:6" ht="14.25">
      <c r="A215" s="195">
        <v>2040504</v>
      </c>
      <c r="B215" s="196" t="s">
        <v>152</v>
      </c>
      <c r="C215" s="192"/>
      <c r="D215" s="192"/>
      <c r="E215" s="193">
        <f t="shared" si="3"/>
      </c>
      <c r="F215" s="190"/>
    </row>
    <row r="216" spans="1:6" ht="14.25">
      <c r="A216" s="195">
        <v>2040505</v>
      </c>
      <c r="B216" s="196" t="s">
        <v>153</v>
      </c>
      <c r="C216" s="192"/>
      <c r="D216" s="192"/>
      <c r="E216" s="193">
        <f t="shared" si="3"/>
      </c>
      <c r="F216" s="190"/>
    </row>
    <row r="217" spans="1:6" ht="14.25">
      <c r="A217" s="195">
        <v>2040506</v>
      </c>
      <c r="B217" s="196" t="s">
        <v>154</v>
      </c>
      <c r="C217" s="192"/>
      <c r="D217" s="192"/>
      <c r="E217" s="193">
        <f t="shared" si="3"/>
      </c>
      <c r="F217" s="190"/>
    </row>
    <row r="218" spans="1:6" ht="14.25">
      <c r="A218" s="195">
        <v>2040550</v>
      </c>
      <c r="B218" s="196" t="s">
        <v>46</v>
      </c>
      <c r="C218" s="192"/>
      <c r="D218" s="192"/>
      <c r="E218" s="193">
        <f t="shared" si="3"/>
      </c>
      <c r="F218" s="190"/>
    </row>
    <row r="219" spans="1:6" ht="14.25">
      <c r="A219" s="195">
        <v>2040599</v>
      </c>
      <c r="B219" s="196" t="s">
        <v>155</v>
      </c>
      <c r="C219" s="192"/>
      <c r="D219" s="192"/>
      <c r="E219" s="193">
        <f t="shared" si="3"/>
      </c>
      <c r="F219" s="190"/>
    </row>
    <row r="220" spans="1:6" ht="14.25">
      <c r="A220" s="191">
        <v>20406</v>
      </c>
      <c r="B220" s="194" t="s">
        <v>156</v>
      </c>
      <c r="C220" s="192">
        <f>SUM(C221:C235)</f>
        <v>1549</v>
      </c>
      <c r="D220" s="192">
        <f>SUM(D221:D235)</f>
        <v>1930</v>
      </c>
      <c r="E220" s="193">
        <f aca="true" t="shared" si="4" ref="E220:E284">IF(C220=0,"",ROUND(D220/C220*100-100,1))</f>
        <v>24.6</v>
      </c>
      <c r="F220" s="190"/>
    </row>
    <row r="221" spans="1:6" ht="14.25">
      <c r="A221" s="195">
        <v>2040601</v>
      </c>
      <c r="B221" s="196" t="s">
        <v>37</v>
      </c>
      <c r="C221" s="192">
        <v>980</v>
      </c>
      <c r="D221" s="192">
        <v>1400</v>
      </c>
      <c r="E221" s="193">
        <f t="shared" si="4"/>
        <v>42.9</v>
      </c>
      <c r="F221" s="190"/>
    </row>
    <row r="222" spans="1:6" ht="14.25">
      <c r="A222" s="195">
        <v>2040602</v>
      </c>
      <c r="B222" s="196" t="s">
        <v>38</v>
      </c>
      <c r="C222" s="192"/>
      <c r="D222" s="192"/>
      <c r="E222" s="193">
        <f t="shared" si="4"/>
      </c>
      <c r="F222" s="190"/>
    </row>
    <row r="223" spans="1:6" ht="14.25">
      <c r="A223" s="195">
        <v>2040603</v>
      </c>
      <c r="B223" s="196" t="s">
        <v>39</v>
      </c>
      <c r="C223" s="192">
        <v>483</v>
      </c>
      <c r="D223" s="192">
        <v>504</v>
      </c>
      <c r="E223" s="193">
        <f t="shared" si="4"/>
        <v>4.3</v>
      </c>
      <c r="F223" s="190"/>
    </row>
    <row r="224" spans="1:6" ht="14.25">
      <c r="A224" s="195">
        <v>2040604</v>
      </c>
      <c r="B224" s="196" t="s">
        <v>157</v>
      </c>
      <c r="C224" s="192">
        <v>86</v>
      </c>
      <c r="D224" s="192"/>
      <c r="E224" s="193">
        <f t="shared" si="4"/>
        <v>-100</v>
      </c>
      <c r="F224" s="190"/>
    </row>
    <row r="225" spans="1:6" ht="14.25">
      <c r="A225" s="195">
        <v>2040605</v>
      </c>
      <c r="B225" s="196" t="s">
        <v>158</v>
      </c>
      <c r="C225" s="192"/>
      <c r="D225" s="192"/>
      <c r="E225" s="193">
        <f t="shared" si="4"/>
      </c>
      <c r="F225" s="190"/>
    </row>
    <row r="226" spans="1:6" ht="15.75" customHeight="1">
      <c r="A226" s="195">
        <v>2040606</v>
      </c>
      <c r="B226" s="196" t="s">
        <v>159</v>
      </c>
      <c r="C226" s="192"/>
      <c r="D226" s="192"/>
      <c r="E226" s="193">
        <f t="shared" si="4"/>
      </c>
      <c r="F226" s="190"/>
    </row>
    <row r="227" spans="1:6" ht="14.25">
      <c r="A227" s="195">
        <v>2040607</v>
      </c>
      <c r="B227" s="196" t="s">
        <v>160</v>
      </c>
      <c r="C227" s="192"/>
      <c r="D227" s="192"/>
      <c r="E227" s="193">
        <f t="shared" si="4"/>
      </c>
      <c r="F227" s="190"/>
    </row>
    <row r="228" spans="1:6" ht="14.25">
      <c r="A228" s="195">
        <v>2040608</v>
      </c>
      <c r="B228" s="196" t="s">
        <v>161</v>
      </c>
      <c r="C228" s="192"/>
      <c r="D228" s="192"/>
      <c r="E228" s="193">
        <f t="shared" si="4"/>
      </c>
      <c r="F228" s="190"/>
    </row>
    <row r="229" spans="1:6" ht="15.75" customHeight="1">
      <c r="A229" s="195">
        <v>2040609</v>
      </c>
      <c r="B229" s="196" t="s">
        <v>162</v>
      </c>
      <c r="C229" s="192"/>
      <c r="D229" s="192"/>
      <c r="E229" s="193">
        <f t="shared" si="4"/>
      </c>
      <c r="F229" s="190"/>
    </row>
    <row r="230" spans="1:6" ht="15.75" customHeight="1">
      <c r="A230" s="195">
        <v>2040610</v>
      </c>
      <c r="B230" s="196" t="s">
        <v>163</v>
      </c>
      <c r="C230" s="192"/>
      <c r="D230" s="192"/>
      <c r="E230" s="193">
        <f t="shared" si="4"/>
      </c>
      <c r="F230" s="190"/>
    </row>
    <row r="231" spans="1:6" ht="14.25">
      <c r="A231" s="195">
        <v>2040611</v>
      </c>
      <c r="B231" s="196" t="s">
        <v>164</v>
      </c>
      <c r="C231" s="192"/>
      <c r="D231" s="192"/>
      <c r="E231" s="193">
        <f t="shared" si="4"/>
      </c>
      <c r="F231" s="190"/>
    </row>
    <row r="232" spans="1:6" ht="14.25">
      <c r="A232" s="195">
        <v>2040612</v>
      </c>
      <c r="B232" s="196" t="s">
        <v>165</v>
      </c>
      <c r="C232" s="192"/>
      <c r="D232" s="192"/>
      <c r="E232" s="193">
        <f t="shared" si="4"/>
      </c>
      <c r="F232" s="190"/>
    </row>
    <row r="233" spans="1:6" ht="14.25">
      <c r="A233" s="195">
        <v>2040613</v>
      </c>
      <c r="B233" s="196" t="s">
        <v>78</v>
      </c>
      <c r="C233" s="192"/>
      <c r="D233" s="192"/>
      <c r="E233" s="193">
        <f t="shared" si="4"/>
      </c>
      <c r="F233" s="190"/>
    </row>
    <row r="234" spans="1:6" ht="14.25">
      <c r="A234" s="195">
        <v>2040650</v>
      </c>
      <c r="B234" s="196" t="s">
        <v>46</v>
      </c>
      <c r="C234" s="192"/>
      <c r="D234" s="192"/>
      <c r="E234" s="193">
        <f t="shared" si="4"/>
      </c>
      <c r="F234" s="190"/>
    </row>
    <row r="235" spans="1:6" ht="14.25">
      <c r="A235" s="195">
        <v>2040699</v>
      </c>
      <c r="B235" s="196" t="s">
        <v>166</v>
      </c>
      <c r="C235" s="192"/>
      <c r="D235" s="192">
        <v>26</v>
      </c>
      <c r="E235" s="193">
        <f t="shared" si="4"/>
      </c>
      <c r="F235" s="190"/>
    </row>
    <row r="236" spans="1:6" ht="14.25">
      <c r="A236" s="191">
        <v>20499</v>
      </c>
      <c r="B236" s="194" t="s">
        <v>167</v>
      </c>
      <c r="C236" s="192">
        <f>SUM(C237:C237)</f>
        <v>0</v>
      </c>
      <c r="D236" s="192">
        <f>SUM(D237:D237)</f>
        <v>0</v>
      </c>
      <c r="E236" s="193">
        <f t="shared" si="4"/>
      </c>
      <c r="F236" s="190"/>
    </row>
    <row r="237" spans="1:6" ht="15.75" customHeight="1">
      <c r="A237" s="195">
        <v>2049901</v>
      </c>
      <c r="B237" s="196" t="s">
        <v>167</v>
      </c>
      <c r="C237" s="192"/>
      <c r="D237" s="192"/>
      <c r="E237" s="193">
        <f t="shared" si="4"/>
      </c>
      <c r="F237" s="190"/>
    </row>
    <row r="238" spans="1:6" ht="14.25">
      <c r="A238" s="191">
        <v>205</v>
      </c>
      <c r="B238" s="194" t="s">
        <v>168</v>
      </c>
      <c r="C238" s="192">
        <f>SUM(C239,C244,C253,C260,C266,C270,C274,C280,C287,)</f>
        <v>126311</v>
      </c>
      <c r="D238" s="192">
        <f>SUM(D239,D244,D253,D260,D266,D270,D274,D280,D287,)</f>
        <v>151544</v>
      </c>
      <c r="E238" s="193">
        <f t="shared" si="4"/>
        <v>20</v>
      </c>
      <c r="F238" s="190"/>
    </row>
    <row r="239" spans="1:6" ht="14.25">
      <c r="A239" s="191">
        <v>20501</v>
      </c>
      <c r="B239" s="194" t="s">
        <v>169</v>
      </c>
      <c r="C239" s="192">
        <f>SUM(C240:C243)</f>
        <v>7811</v>
      </c>
      <c r="D239" s="192">
        <f>SUM(D240:D243)</f>
        <v>4745</v>
      </c>
      <c r="E239" s="193">
        <f t="shared" si="4"/>
        <v>-39.3</v>
      </c>
      <c r="F239" s="190"/>
    </row>
    <row r="240" spans="1:6" ht="14.25">
      <c r="A240" s="195">
        <v>2050101</v>
      </c>
      <c r="B240" s="196" t="s">
        <v>37</v>
      </c>
      <c r="C240" s="192">
        <v>7347</v>
      </c>
      <c r="D240" s="192">
        <v>4102</v>
      </c>
      <c r="E240" s="193">
        <f t="shared" si="4"/>
        <v>-44.2</v>
      </c>
      <c r="F240" s="190"/>
    </row>
    <row r="241" spans="1:6" ht="14.25">
      <c r="A241" s="195">
        <v>2050102</v>
      </c>
      <c r="B241" s="196" t="s">
        <v>38</v>
      </c>
      <c r="C241" s="192"/>
      <c r="D241" s="192"/>
      <c r="E241" s="193">
        <f t="shared" si="4"/>
      </c>
      <c r="F241" s="190"/>
    </row>
    <row r="242" spans="1:6" ht="14.25">
      <c r="A242" s="195">
        <v>2050103</v>
      </c>
      <c r="B242" s="196" t="s">
        <v>39</v>
      </c>
      <c r="C242" s="192"/>
      <c r="D242" s="192"/>
      <c r="E242" s="193">
        <f t="shared" si="4"/>
      </c>
      <c r="F242" s="190"/>
    </row>
    <row r="243" spans="1:6" ht="14.25">
      <c r="A243" s="195">
        <v>2050199</v>
      </c>
      <c r="B243" s="196" t="s">
        <v>170</v>
      </c>
      <c r="C243" s="192">
        <v>464</v>
      </c>
      <c r="D243" s="192">
        <v>643</v>
      </c>
      <c r="E243" s="193">
        <f t="shared" si="4"/>
        <v>38.6</v>
      </c>
      <c r="F243" s="190"/>
    </row>
    <row r="244" spans="1:6" ht="14.25">
      <c r="A244" s="191">
        <v>20502</v>
      </c>
      <c r="B244" s="194" t="s">
        <v>171</v>
      </c>
      <c r="C244" s="192">
        <f>SUM(C245:C252)</f>
        <v>115450</v>
      </c>
      <c r="D244" s="192">
        <f>SUM(D245:D252)</f>
        <v>141803</v>
      </c>
      <c r="E244" s="193">
        <f t="shared" si="4"/>
        <v>22.8</v>
      </c>
      <c r="F244" s="190"/>
    </row>
    <row r="245" spans="1:6" ht="15.75" customHeight="1">
      <c r="A245" s="195">
        <v>2050201</v>
      </c>
      <c r="B245" s="196" t="s">
        <v>172</v>
      </c>
      <c r="C245" s="192">
        <v>5416</v>
      </c>
      <c r="D245" s="192">
        <v>3915</v>
      </c>
      <c r="E245" s="193">
        <f t="shared" si="4"/>
        <v>-27.7</v>
      </c>
      <c r="F245" s="190"/>
    </row>
    <row r="246" spans="1:6" ht="14.25">
      <c r="A246" s="195">
        <v>2050202</v>
      </c>
      <c r="B246" s="196" t="s">
        <v>173</v>
      </c>
      <c r="C246" s="192">
        <v>81125</v>
      </c>
      <c r="D246" s="192">
        <v>105704</v>
      </c>
      <c r="E246" s="193">
        <f t="shared" si="4"/>
        <v>30.3</v>
      </c>
      <c r="F246" s="190"/>
    </row>
    <row r="247" spans="1:6" ht="14.25">
      <c r="A247" s="195">
        <v>2050203</v>
      </c>
      <c r="B247" s="196" t="s">
        <v>174</v>
      </c>
      <c r="C247" s="192">
        <v>11753</v>
      </c>
      <c r="D247" s="192">
        <v>13537</v>
      </c>
      <c r="E247" s="193">
        <f t="shared" si="4"/>
        <v>15.2</v>
      </c>
      <c r="F247" s="190"/>
    </row>
    <row r="248" spans="1:6" ht="14.25">
      <c r="A248" s="195">
        <v>2050204</v>
      </c>
      <c r="B248" s="196" t="s">
        <v>175</v>
      </c>
      <c r="C248" s="192">
        <v>15510</v>
      </c>
      <c r="D248" s="192">
        <v>18647</v>
      </c>
      <c r="E248" s="193">
        <f t="shared" si="4"/>
        <v>20.2</v>
      </c>
      <c r="F248" s="190"/>
    </row>
    <row r="249" spans="1:6" ht="14.25">
      <c r="A249" s="195">
        <v>2050205</v>
      </c>
      <c r="B249" s="196" t="s">
        <v>176</v>
      </c>
      <c r="C249" s="192">
        <v>146</v>
      </c>
      <c r="D249" s="192"/>
      <c r="E249" s="193">
        <f t="shared" si="4"/>
        <v>-100</v>
      </c>
      <c r="F249" s="190"/>
    </row>
    <row r="250" spans="1:6" ht="14.25">
      <c r="A250" s="195">
        <v>2050206</v>
      </c>
      <c r="B250" s="196" t="s">
        <v>177</v>
      </c>
      <c r="C250" s="192"/>
      <c r="D250" s="192"/>
      <c r="E250" s="193">
        <f t="shared" si="4"/>
      </c>
      <c r="F250" s="190"/>
    </row>
    <row r="251" spans="1:6" ht="14.25">
      <c r="A251" s="195">
        <v>2050207</v>
      </c>
      <c r="B251" s="196" t="s">
        <v>178</v>
      </c>
      <c r="C251" s="192"/>
      <c r="D251" s="192"/>
      <c r="E251" s="193">
        <f t="shared" si="4"/>
      </c>
      <c r="F251" s="190"/>
    </row>
    <row r="252" spans="1:6" ht="15.75" customHeight="1">
      <c r="A252" s="195">
        <v>2050299</v>
      </c>
      <c r="B252" s="196" t="s">
        <v>179</v>
      </c>
      <c r="C252" s="192">
        <v>1500</v>
      </c>
      <c r="D252" s="192"/>
      <c r="E252" s="193">
        <f t="shared" si="4"/>
        <v>-100</v>
      </c>
      <c r="F252" s="190"/>
    </row>
    <row r="253" spans="1:6" ht="14.25">
      <c r="A253" s="191">
        <v>20503</v>
      </c>
      <c r="B253" s="194" t="s">
        <v>180</v>
      </c>
      <c r="C253" s="192">
        <f>SUM(C254:C259)</f>
        <v>1725</v>
      </c>
      <c r="D253" s="192">
        <f>SUM(D254:D259)</f>
        <v>1724</v>
      </c>
      <c r="E253" s="193">
        <f t="shared" si="4"/>
        <v>-0.1</v>
      </c>
      <c r="F253" s="190"/>
    </row>
    <row r="254" spans="1:6" ht="14.25">
      <c r="A254" s="195">
        <v>2050301</v>
      </c>
      <c r="B254" s="196" t="s">
        <v>181</v>
      </c>
      <c r="C254" s="192"/>
      <c r="D254" s="192"/>
      <c r="E254" s="193">
        <f t="shared" si="4"/>
      </c>
      <c r="F254" s="190"/>
    </row>
    <row r="255" spans="1:6" ht="14.25">
      <c r="A255" s="195">
        <v>2050302</v>
      </c>
      <c r="B255" s="196" t="s">
        <v>182</v>
      </c>
      <c r="C255" s="192"/>
      <c r="D255" s="192">
        <v>1724</v>
      </c>
      <c r="E255" s="193">
        <f t="shared" si="4"/>
      </c>
      <c r="F255" s="190"/>
    </row>
    <row r="256" spans="1:6" ht="14.25">
      <c r="A256" s="195">
        <v>2050303</v>
      </c>
      <c r="B256" s="196" t="s">
        <v>183</v>
      </c>
      <c r="C256" s="192"/>
      <c r="D256" s="192"/>
      <c r="E256" s="193">
        <f t="shared" si="4"/>
      </c>
      <c r="F256" s="190"/>
    </row>
    <row r="257" spans="1:6" ht="14.25">
      <c r="A257" s="195">
        <v>2050304</v>
      </c>
      <c r="B257" s="196" t="s">
        <v>184</v>
      </c>
      <c r="C257" s="192">
        <v>1725</v>
      </c>
      <c r="D257" s="192"/>
      <c r="E257" s="193">
        <f t="shared" si="4"/>
        <v>-100</v>
      </c>
      <c r="F257" s="190"/>
    </row>
    <row r="258" spans="1:6" ht="15.75" customHeight="1">
      <c r="A258" s="195">
        <v>2050305</v>
      </c>
      <c r="B258" s="196" t="s">
        <v>185</v>
      </c>
      <c r="C258" s="192"/>
      <c r="D258" s="192"/>
      <c r="E258" s="193">
        <f t="shared" si="4"/>
      </c>
      <c r="F258" s="190"/>
    </row>
    <row r="259" spans="1:6" ht="14.25">
      <c r="A259" s="195">
        <v>2050399</v>
      </c>
      <c r="B259" s="196" t="s">
        <v>186</v>
      </c>
      <c r="C259" s="192"/>
      <c r="D259" s="192"/>
      <c r="E259" s="193">
        <f t="shared" si="4"/>
      </c>
      <c r="F259" s="190"/>
    </row>
    <row r="260" spans="1:6" ht="14.25">
      <c r="A260" s="191">
        <v>20504</v>
      </c>
      <c r="B260" s="194" t="s">
        <v>187</v>
      </c>
      <c r="C260" s="192">
        <f>SUM(C261:C265)</f>
        <v>0</v>
      </c>
      <c r="D260" s="192">
        <f>SUM(D261:D265)</f>
        <v>0</v>
      </c>
      <c r="E260" s="193">
        <f t="shared" si="4"/>
      </c>
      <c r="F260" s="190"/>
    </row>
    <row r="261" spans="1:6" ht="14.25">
      <c r="A261" s="195">
        <v>2050401</v>
      </c>
      <c r="B261" s="196" t="s">
        <v>188</v>
      </c>
      <c r="C261" s="192"/>
      <c r="D261" s="192"/>
      <c r="E261" s="193">
        <f t="shared" si="4"/>
      </c>
      <c r="F261" s="190"/>
    </row>
    <row r="262" spans="1:6" ht="15.75" customHeight="1">
      <c r="A262" s="195">
        <v>2050402</v>
      </c>
      <c r="B262" s="196" t="s">
        <v>189</v>
      </c>
      <c r="C262" s="192"/>
      <c r="D262" s="192"/>
      <c r="E262" s="193">
        <f t="shared" si="4"/>
      </c>
      <c r="F262" s="190"/>
    </row>
    <row r="263" spans="1:6" ht="14.25">
      <c r="A263" s="195">
        <v>2050403</v>
      </c>
      <c r="B263" s="196" t="s">
        <v>190</v>
      </c>
      <c r="C263" s="192"/>
      <c r="D263" s="192"/>
      <c r="E263" s="193">
        <f t="shared" si="4"/>
      </c>
      <c r="F263" s="190"/>
    </row>
    <row r="264" spans="1:6" ht="14.25">
      <c r="A264" s="195">
        <v>2050404</v>
      </c>
      <c r="B264" s="196" t="s">
        <v>191</v>
      </c>
      <c r="C264" s="192"/>
      <c r="D264" s="192"/>
      <c r="E264" s="193">
        <f t="shared" si="4"/>
      </c>
      <c r="F264" s="190"/>
    </row>
    <row r="265" spans="1:6" ht="14.25">
      <c r="A265" s="195">
        <v>2050499</v>
      </c>
      <c r="B265" s="196" t="s">
        <v>192</v>
      </c>
      <c r="C265" s="192"/>
      <c r="D265" s="192"/>
      <c r="E265" s="193">
        <f t="shared" si="4"/>
      </c>
      <c r="F265" s="190"/>
    </row>
    <row r="266" spans="1:6" ht="15.75" customHeight="1">
      <c r="A266" s="191">
        <v>20505</v>
      </c>
      <c r="B266" s="191" t="s">
        <v>193</v>
      </c>
      <c r="C266" s="192">
        <f>SUM(C267:C269)</f>
        <v>50</v>
      </c>
      <c r="D266" s="192">
        <f>SUM(D267:D269)</f>
        <v>88</v>
      </c>
      <c r="E266" s="193">
        <f t="shared" si="4"/>
        <v>76</v>
      </c>
      <c r="F266" s="190"/>
    </row>
    <row r="267" spans="1:6" ht="14.25">
      <c r="A267" s="195">
        <v>2050501</v>
      </c>
      <c r="B267" s="196" t="s">
        <v>194</v>
      </c>
      <c r="C267" s="192"/>
      <c r="D267" s="192"/>
      <c r="E267" s="193">
        <f t="shared" si="4"/>
      </c>
      <c r="F267" s="190"/>
    </row>
    <row r="268" spans="1:6" ht="14.25">
      <c r="A268" s="195">
        <v>2050502</v>
      </c>
      <c r="B268" s="196" t="s">
        <v>195</v>
      </c>
      <c r="C268" s="192">
        <v>50</v>
      </c>
      <c r="D268" s="192">
        <v>88</v>
      </c>
      <c r="E268" s="193">
        <f t="shared" si="4"/>
        <v>76</v>
      </c>
      <c r="F268" s="190"/>
    </row>
    <row r="269" spans="1:6" ht="14.25">
      <c r="A269" s="195">
        <v>2050599</v>
      </c>
      <c r="B269" s="196" t="s">
        <v>196</v>
      </c>
      <c r="C269" s="192"/>
      <c r="D269" s="192"/>
      <c r="E269" s="193">
        <f t="shared" si="4"/>
      </c>
      <c r="F269" s="190"/>
    </row>
    <row r="270" spans="1:6" ht="14.25">
      <c r="A270" s="191">
        <v>20507</v>
      </c>
      <c r="B270" s="194" t="s">
        <v>197</v>
      </c>
      <c r="C270" s="192">
        <f>SUM(C271:C273)</f>
        <v>443</v>
      </c>
      <c r="D270" s="192">
        <f>SUM(D271:D273)</f>
        <v>312</v>
      </c>
      <c r="E270" s="193">
        <f t="shared" si="4"/>
        <v>-29.6</v>
      </c>
      <c r="F270" s="190"/>
    </row>
    <row r="271" spans="1:6" ht="14.25">
      <c r="A271" s="195">
        <v>2050701</v>
      </c>
      <c r="B271" s="196" t="s">
        <v>198</v>
      </c>
      <c r="C271" s="192">
        <v>443</v>
      </c>
      <c r="D271" s="192">
        <v>312</v>
      </c>
      <c r="E271" s="193">
        <f t="shared" si="4"/>
        <v>-29.6</v>
      </c>
      <c r="F271" s="190"/>
    </row>
    <row r="272" spans="1:6" ht="15.75" customHeight="1">
      <c r="A272" s="195">
        <v>2050702</v>
      </c>
      <c r="B272" s="196" t="s">
        <v>199</v>
      </c>
      <c r="C272" s="192"/>
      <c r="D272" s="192"/>
      <c r="E272" s="193">
        <f t="shared" si="4"/>
      </c>
      <c r="F272" s="190"/>
    </row>
    <row r="273" spans="1:6" ht="14.25">
      <c r="A273" s="195">
        <v>2050799</v>
      </c>
      <c r="B273" s="196" t="s">
        <v>200</v>
      </c>
      <c r="C273" s="192"/>
      <c r="D273" s="192"/>
      <c r="E273" s="193">
        <f t="shared" si="4"/>
      </c>
      <c r="F273" s="190"/>
    </row>
    <row r="274" spans="1:6" ht="14.25">
      <c r="A274" s="191">
        <v>20508</v>
      </c>
      <c r="B274" s="194" t="s">
        <v>201</v>
      </c>
      <c r="C274" s="192">
        <f>SUM(C275:C279)</f>
        <v>832</v>
      </c>
      <c r="D274" s="192">
        <f>SUM(D275:D279)</f>
        <v>872</v>
      </c>
      <c r="E274" s="193">
        <f t="shared" si="4"/>
        <v>4.8</v>
      </c>
      <c r="F274" s="190"/>
    </row>
    <row r="275" spans="1:6" ht="14.25">
      <c r="A275" s="195">
        <v>2050801</v>
      </c>
      <c r="B275" s="196" t="s">
        <v>202</v>
      </c>
      <c r="C275" s="192">
        <v>326</v>
      </c>
      <c r="D275" s="192">
        <v>346</v>
      </c>
      <c r="E275" s="193">
        <f t="shared" si="4"/>
        <v>6.1</v>
      </c>
      <c r="F275" s="190"/>
    </row>
    <row r="276" spans="1:6" ht="14.25">
      <c r="A276" s="195">
        <v>2050802</v>
      </c>
      <c r="B276" s="196" t="s">
        <v>203</v>
      </c>
      <c r="C276" s="192">
        <v>506</v>
      </c>
      <c r="D276" s="192">
        <v>526</v>
      </c>
      <c r="E276" s="193">
        <f t="shared" si="4"/>
        <v>4</v>
      </c>
      <c r="F276" s="190"/>
    </row>
    <row r="277" spans="1:6" ht="14.25">
      <c r="A277" s="195">
        <v>2050803</v>
      </c>
      <c r="B277" s="196" t="s">
        <v>204</v>
      </c>
      <c r="C277" s="192"/>
      <c r="D277" s="192"/>
      <c r="E277" s="193">
        <f t="shared" si="4"/>
      </c>
      <c r="F277" s="190"/>
    </row>
    <row r="278" spans="1:6" ht="14.25">
      <c r="A278" s="195">
        <v>2050804</v>
      </c>
      <c r="B278" s="196" t="s">
        <v>205</v>
      </c>
      <c r="C278" s="192"/>
      <c r="D278" s="192"/>
      <c r="E278" s="193">
        <f t="shared" si="4"/>
      </c>
      <c r="F278" s="190"/>
    </row>
    <row r="279" spans="1:6" ht="15.75" customHeight="1">
      <c r="A279" s="195">
        <v>2050899</v>
      </c>
      <c r="B279" s="196" t="s">
        <v>206</v>
      </c>
      <c r="C279" s="192"/>
      <c r="D279" s="192"/>
      <c r="E279" s="193">
        <f t="shared" si="4"/>
      </c>
      <c r="F279" s="190"/>
    </row>
    <row r="280" spans="1:6" ht="14.25">
      <c r="A280" s="191">
        <v>20509</v>
      </c>
      <c r="B280" s="194" t="s">
        <v>207</v>
      </c>
      <c r="C280" s="192">
        <f>SUM(C281:C286)</f>
        <v>0</v>
      </c>
      <c r="D280" s="192">
        <f>SUM(D281:D286)</f>
        <v>2000</v>
      </c>
      <c r="E280" s="193">
        <f t="shared" si="4"/>
      </c>
      <c r="F280" s="190"/>
    </row>
    <row r="281" spans="1:6" ht="15.75" customHeight="1">
      <c r="A281" s="195">
        <v>2050901</v>
      </c>
      <c r="B281" s="196" t="s">
        <v>208</v>
      </c>
      <c r="C281" s="192"/>
      <c r="D281" s="192"/>
      <c r="E281" s="193">
        <f t="shared" si="4"/>
      </c>
      <c r="F281" s="190"/>
    </row>
    <row r="282" spans="1:6" ht="15.75" customHeight="1">
      <c r="A282" s="195">
        <v>2050902</v>
      </c>
      <c r="B282" s="196" t="s">
        <v>209</v>
      </c>
      <c r="C282" s="192"/>
      <c r="D282" s="192"/>
      <c r="E282" s="193">
        <f t="shared" si="4"/>
      </c>
      <c r="F282" s="190"/>
    </row>
    <row r="283" spans="1:6" ht="14.25">
      <c r="A283" s="195">
        <v>2050903</v>
      </c>
      <c r="B283" s="196" t="s">
        <v>210</v>
      </c>
      <c r="C283" s="192"/>
      <c r="D283" s="192"/>
      <c r="E283" s="193">
        <f t="shared" si="4"/>
      </c>
      <c r="F283" s="190"/>
    </row>
    <row r="284" spans="1:6" ht="14.25">
      <c r="A284" s="195">
        <v>2050904</v>
      </c>
      <c r="B284" s="196" t="s">
        <v>211</v>
      </c>
      <c r="C284" s="192"/>
      <c r="D284" s="192"/>
      <c r="E284" s="193">
        <f t="shared" si="4"/>
      </c>
      <c r="F284" s="190"/>
    </row>
    <row r="285" spans="1:6" ht="14.25">
      <c r="A285" s="195">
        <v>2050905</v>
      </c>
      <c r="B285" s="196" t="s">
        <v>212</v>
      </c>
      <c r="C285" s="192"/>
      <c r="D285" s="192"/>
      <c r="E285" s="193">
        <f aca="true" t="shared" si="5" ref="E285:E347">IF(C285=0,"",ROUND(D285/C285*100-100,1))</f>
      </c>
      <c r="F285" s="190"/>
    </row>
    <row r="286" spans="1:6" ht="14.25">
      <c r="A286" s="195">
        <v>2050999</v>
      </c>
      <c r="B286" s="196" t="s">
        <v>213</v>
      </c>
      <c r="C286" s="192"/>
      <c r="D286" s="192">
        <v>2000</v>
      </c>
      <c r="E286" s="193">
        <f t="shared" si="5"/>
      </c>
      <c r="F286" s="190"/>
    </row>
    <row r="287" spans="1:6" ht="14.25">
      <c r="A287" s="191">
        <v>20599</v>
      </c>
      <c r="B287" s="191" t="s">
        <v>214</v>
      </c>
      <c r="C287" s="192">
        <f>SUM(C288)</f>
        <v>0</v>
      </c>
      <c r="D287" s="192">
        <f>SUM(D288)</f>
        <v>0</v>
      </c>
      <c r="E287" s="193">
        <f t="shared" si="5"/>
      </c>
      <c r="F287" s="190"/>
    </row>
    <row r="288" spans="1:6" ht="14.25">
      <c r="A288" s="195">
        <v>2059999</v>
      </c>
      <c r="B288" s="196" t="s">
        <v>214</v>
      </c>
      <c r="C288" s="192"/>
      <c r="D288" s="192"/>
      <c r="E288" s="193">
        <f t="shared" si="5"/>
      </c>
      <c r="F288" s="190"/>
    </row>
    <row r="289" spans="1:6" ht="14.25">
      <c r="A289" s="191">
        <v>206</v>
      </c>
      <c r="B289" s="194" t="s">
        <v>215</v>
      </c>
      <c r="C289" s="192">
        <f>SUM(C290,C295,C304,C310,C314,C319,C324,C331,C335,C339,)</f>
        <v>1272</v>
      </c>
      <c r="D289" s="192">
        <f>SUM(D290,D295,D304,D310,D314,D319,D324,D331,D335,D339,)</f>
        <v>1559</v>
      </c>
      <c r="E289" s="193">
        <f t="shared" si="5"/>
        <v>22.6</v>
      </c>
      <c r="F289" s="190"/>
    </row>
    <row r="290" spans="1:6" ht="14.25">
      <c r="A290" s="191">
        <v>20601</v>
      </c>
      <c r="B290" s="194" t="s">
        <v>216</v>
      </c>
      <c r="C290" s="192">
        <f>SUM(C291:C294)</f>
        <v>1272</v>
      </c>
      <c r="D290" s="192">
        <f>SUM(D291:D294)</f>
        <v>1559</v>
      </c>
      <c r="E290" s="193">
        <f t="shared" si="5"/>
        <v>22.6</v>
      </c>
      <c r="F290" s="190"/>
    </row>
    <row r="291" spans="1:6" ht="14.25">
      <c r="A291" s="195">
        <v>2060101</v>
      </c>
      <c r="B291" s="196" t="s">
        <v>37</v>
      </c>
      <c r="C291" s="192">
        <v>1116</v>
      </c>
      <c r="D291" s="192">
        <v>1559</v>
      </c>
      <c r="E291" s="193">
        <f t="shared" si="5"/>
        <v>39.7</v>
      </c>
      <c r="F291" s="190"/>
    </row>
    <row r="292" spans="1:6" ht="14.25">
      <c r="A292" s="195">
        <v>2060102</v>
      </c>
      <c r="B292" s="196" t="s">
        <v>38</v>
      </c>
      <c r="C292" s="192"/>
      <c r="D292" s="192"/>
      <c r="E292" s="193">
        <f t="shared" si="5"/>
      </c>
      <c r="F292" s="190"/>
    </row>
    <row r="293" spans="1:6" ht="14.25">
      <c r="A293" s="195">
        <v>2060103</v>
      </c>
      <c r="B293" s="196" t="s">
        <v>39</v>
      </c>
      <c r="C293" s="192">
        <v>156</v>
      </c>
      <c r="D293" s="192"/>
      <c r="E293" s="193">
        <f t="shared" si="5"/>
        <v>-100</v>
      </c>
      <c r="F293" s="190"/>
    </row>
    <row r="294" spans="1:6" ht="14.25">
      <c r="A294" s="195">
        <v>2060199</v>
      </c>
      <c r="B294" s="196" t="s">
        <v>217</v>
      </c>
      <c r="C294" s="192"/>
      <c r="D294" s="192"/>
      <c r="E294" s="193">
        <f t="shared" si="5"/>
      </c>
      <c r="F294" s="190"/>
    </row>
    <row r="295" spans="1:6" ht="14.25">
      <c r="A295" s="191">
        <v>20602</v>
      </c>
      <c r="B295" s="194" t="s">
        <v>218</v>
      </c>
      <c r="C295" s="192">
        <f>SUM(C296:C303)</f>
        <v>0</v>
      </c>
      <c r="D295" s="192">
        <f>SUM(D296:D303)</f>
        <v>0</v>
      </c>
      <c r="E295" s="193">
        <f t="shared" si="5"/>
      </c>
      <c r="F295" s="190"/>
    </row>
    <row r="296" spans="1:6" ht="14.25">
      <c r="A296" s="195">
        <v>2060201</v>
      </c>
      <c r="B296" s="196" t="s">
        <v>219</v>
      </c>
      <c r="C296" s="192"/>
      <c r="D296" s="192"/>
      <c r="E296" s="193">
        <f t="shared" si="5"/>
      </c>
      <c r="F296" s="190"/>
    </row>
    <row r="297" spans="1:6" ht="14.25">
      <c r="A297" s="195">
        <v>2060202</v>
      </c>
      <c r="B297" s="196" t="s">
        <v>220</v>
      </c>
      <c r="C297" s="192"/>
      <c r="D297" s="192"/>
      <c r="E297" s="193">
        <f t="shared" si="5"/>
      </c>
      <c r="F297" s="190"/>
    </row>
    <row r="298" spans="1:6" ht="14.25">
      <c r="A298" s="195">
        <v>2060203</v>
      </c>
      <c r="B298" s="196" t="s">
        <v>221</v>
      </c>
      <c r="C298" s="192"/>
      <c r="D298" s="192"/>
      <c r="E298" s="193">
        <f t="shared" si="5"/>
      </c>
      <c r="F298" s="190"/>
    </row>
    <row r="299" spans="1:6" ht="14.25">
      <c r="A299" s="195">
        <v>2060204</v>
      </c>
      <c r="B299" s="196" t="s">
        <v>222</v>
      </c>
      <c r="C299" s="192"/>
      <c r="D299" s="192"/>
      <c r="E299" s="193">
        <f t="shared" si="5"/>
      </c>
      <c r="F299" s="190"/>
    </row>
    <row r="300" spans="1:6" ht="14.25">
      <c r="A300" s="195">
        <v>2060205</v>
      </c>
      <c r="B300" s="196" t="s">
        <v>223</v>
      </c>
      <c r="C300" s="192"/>
      <c r="D300" s="192"/>
      <c r="E300" s="193">
        <f t="shared" si="5"/>
      </c>
      <c r="F300" s="190"/>
    </row>
    <row r="301" spans="1:6" ht="14.25">
      <c r="A301" s="195">
        <v>2060206</v>
      </c>
      <c r="B301" s="196" t="s">
        <v>224</v>
      </c>
      <c r="C301" s="192"/>
      <c r="D301" s="192"/>
      <c r="E301" s="193">
        <f t="shared" si="5"/>
      </c>
      <c r="F301" s="190"/>
    </row>
    <row r="302" spans="1:6" ht="15.75" customHeight="1">
      <c r="A302" s="195">
        <v>2060207</v>
      </c>
      <c r="B302" s="196" t="s">
        <v>225</v>
      </c>
      <c r="C302" s="192"/>
      <c r="D302" s="192"/>
      <c r="E302" s="193">
        <f t="shared" si="5"/>
      </c>
      <c r="F302" s="190"/>
    </row>
    <row r="303" spans="1:6" ht="14.25">
      <c r="A303" s="195">
        <v>2060299</v>
      </c>
      <c r="B303" s="196" t="s">
        <v>226</v>
      </c>
      <c r="C303" s="192"/>
      <c r="D303" s="192"/>
      <c r="E303" s="193">
        <f t="shared" si="5"/>
      </c>
      <c r="F303" s="190"/>
    </row>
    <row r="304" spans="1:6" ht="14.25">
      <c r="A304" s="191">
        <v>20603</v>
      </c>
      <c r="B304" s="194" t="s">
        <v>227</v>
      </c>
      <c r="C304" s="192">
        <f>SUM(C305:C309)</f>
        <v>0</v>
      </c>
      <c r="D304" s="192">
        <f>SUM(D305:D309)</f>
        <v>0</v>
      </c>
      <c r="E304" s="193">
        <f t="shared" si="5"/>
      </c>
      <c r="F304" s="190"/>
    </row>
    <row r="305" spans="1:6" ht="14.25">
      <c r="A305" s="195">
        <v>2060301</v>
      </c>
      <c r="B305" s="196" t="s">
        <v>219</v>
      </c>
      <c r="C305" s="192"/>
      <c r="D305" s="192"/>
      <c r="E305" s="193">
        <f t="shared" si="5"/>
      </c>
      <c r="F305" s="190"/>
    </row>
    <row r="306" spans="1:6" ht="14.25">
      <c r="A306" s="195">
        <v>2060302</v>
      </c>
      <c r="B306" s="196" t="s">
        <v>228</v>
      </c>
      <c r="C306" s="192"/>
      <c r="D306" s="192"/>
      <c r="E306" s="193">
        <f t="shared" si="5"/>
      </c>
      <c r="F306" s="190"/>
    </row>
    <row r="307" spans="1:6" ht="14.25">
      <c r="A307" s="195">
        <v>2060303</v>
      </c>
      <c r="B307" s="196" t="s">
        <v>229</v>
      </c>
      <c r="C307" s="192"/>
      <c r="D307" s="192"/>
      <c r="E307" s="193">
        <f t="shared" si="5"/>
      </c>
      <c r="F307" s="190"/>
    </row>
    <row r="308" spans="1:6" ht="14.25">
      <c r="A308" s="195">
        <v>2060304</v>
      </c>
      <c r="B308" s="196" t="s">
        <v>230</v>
      </c>
      <c r="C308" s="192"/>
      <c r="D308" s="192"/>
      <c r="E308" s="193">
        <f t="shared" si="5"/>
      </c>
      <c r="F308" s="190"/>
    </row>
    <row r="309" spans="1:6" ht="14.25">
      <c r="A309" s="195">
        <v>2060399</v>
      </c>
      <c r="B309" s="196" t="s">
        <v>231</v>
      </c>
      <c r="C309" s="192"/>
      <c r="D309" s="192"/>
      <c r="E309" s="193">
        <f t="shared" si="5"/>
      </c>
      <c r="F309" s="190"/>
    </row>
    <row r="310" spans="1:6" ht="14.25">
      <c r="A310" s="191">
        <v>20604</v>
      </c>
      <c r="B310" s="194" t="s">
        <v>232</v>
      </c>
      <c r="C310" s="192">
        <f>SUM(C311:C313)</f>
        <v>0</v>
      </c>
      <c r="D310" s="192">
        <f>SUM(D311:D313)</f>
        <v>0</v>
      </c>
      <c r="E310" s="193">
        <f t="shared" si="5"/>
      </c>
      <c r="F310" s="190"/>
    </row>
    <row r="311" spans="1:6" ht="14.25">
      <c r="A311" s="195">
        <v>2060401</v>
      </c>
      <c r="B311" s="196" t="s">
        <v>219</v>
      </c>
      <c r="C311" s="192"/>
      <c r="D311" s="192"/>
      <c r="E311" s="193">
        <f t="shared" si="5"/>
      </c>
      <c r="F311" s="190"/>
    </row>
    <row r="312" spans="1:6" ht="14.25">
      <c r="A312" s="195">
        <v>2060404</v>
      </c>
      <c r="B312" s="196" t="s">
        <v>233</v>
      </c>
      <c r="C312" s="192"/>
      <c r="D312" s="192"/>
      <c r="E312" s="193">
        <f t="shared" si="5"/>
      </c>
      <c r="F312" s="190"/>
    </row>
    <row r="313" spans="1:6" ht="14.25">
      <c r="A313" s="195">
        <v>2060499</v>
      </c>
      <c r="B313" s="196" t="s">
        <v>234</v>
      </c>
      <c r="C313" s="192"/>
      <c r="D313" s="192"/>
      <c r="E313" s="193">
        <f t="shared" si="5"/>
      </c>
      <c r="F313" s="190"/>
    </row>
    <row r="314" spans="1:6" ht="14.25">
      <c r="A314" s="191">
        <v>20605</v>
      </c>
      <c r="B314" s="194" t="s">
        <v>235</v>
      </c>
      <c r="C314" s="192">
        <f>SUM(C315:C318)</f>
        <v>0</v>
      </c>
      <c r="D314" s="192">
        <f>SUM(D315:D318)</f>
        <v>0</v>
      </c>
      <c r="E314" s="193">
        <f t="shared" si="5"/>
      </c>
      <c r="F314" s="190"/>
    </row>
    <row r="315" spans="1:6" ht="14.25">
      <c r="A315" s="195">
        <v>2060501</v>
      </c>
      <c r="B315" s="196" t="s">
        <v>219</v>
      </c>
      <c r="C315" s="192"/>
      <c r="D315" s="192"/>
      <c r="E315" s="193">
        <f t="shared" si="5"/>
      </c>
      <c r="F315" s="190"/>
    </row>
    <row r="316" spans="1:6" ht="15.75" customHeight="1">
      <c r="A316" s="195">
        <v>2060502</v>
      </c>
      <c r="B316" s="196" t="s">
        <v>236</v>
      </c>
      <c r="C316" s="192"/>
      <c r="D316" s="192"/>
      <c r="E316" s="193">
        <f t="shared" si="5"/>
      </c>
      <c r="F316" s="190"/>
    </row>
    <row r="317" spans="1:6" ht="14.25">
      <c r="A317" s="195">
        <v>2060503</v>
      </c>
      <c r="B317" s="196" t="s">
        <v>237</v>
      </c>
      <c r="C317" s="192"/>
      <c r="D317" s="192"/>
      <c r="E317" s="193">
        <f t="shared" si="5"/>
      </c>
      <c r="F317" s="190"/>
    </row>
    <row r="318" spans="1:6" ht="14.25">
      <c r="A318" s="195">
        <v>2060599</v>
      </c>
      <c r="B318" s="196" t="s">
        <v>238</v>
      </c>
      <c r="C318" s="192"/>
      <c r="D318" s="192"/>
      <c r="E318" s="193">
        <f t="shared" si="5"/>
      </c>
      <c r="F318" s="190"/>
    </row>
    <row r="319" spans="1:6" ht="14.25">
      <c r="A319" s="191">
        <v>20606</v>
      </c>
      <c r="B319" s="194" t="s">
        <v>239</v>
      </c>
      <c r="C319" s="192">
        <f>SUM(C320:C323)</f>
        <v>0</v>
      </c>
      <c r="D319" s="192">
        <f>SUM(D320:D323)</f>
        <v>0</v>
      </c>
      <c r="E319" s="193">
        <f t="shared" si="5"/>
      </c>
      <c r="F319" s="190"/>
    </row>
    <row r="320" spans="1:6" ht="14.25">
      <c r="A320" s="195">
        <v>2060601</v>
      </c>
      <c r="B320" s="196" t="s">
        <v>240</v>
      </c>
      <c r="C320" s="192"/>
      <c r="D320" s="192"/>
      <c r="E320" s="193">
        <f t="shared" si="5"/>
      </c>
      <c r="F320" s="190"/>
    </row>
    <row r="321" spans="1:6" ht="14.25">
      <c r="A321" s="195">
        <v>2060602</v>
      </c>
      <c r="B321" s="196" t="s">
        <v>241</v>
      </c>
      <c r="C321" s="192"/>
      <c r="D321" s="192"/>
      <c r="E321" s="193">
        <f t="shared" si="5"/>
      </c>
      <c r="F321" s="190"/>
    </row>
    <row r="322" spans="1:6" ht="14.25">
      <c r="A322" s="195">
        <v>2060603</v>
      </c>
      <c r="B322" s="196" t="s">
        <v>242</v>
      </c>
      <c r="C322" s="192"/>
      <c r="D322" s="192"/>
      <c r="E322" s="193">
        <f t="shared" si="5"/>
      </c>
      <c r="F322" s="190"/>
    </row>
    <row r="323" spans="1:6" ht="14.25">
      <c r="A323" s="195">
        <v>2060699</v>
      </c>
      <c r="B323" s="196" t="s">
        <v>243</v>
      </c>
      <c r="C323" s="192"/>
      <c r="D323" s="192"/>
      <c r="E323" s="193">
        <f t="shared" si="5"/>
      </c>
      <c r="F323" s="190"/>
    </row>
    <row r="324" spans="1:6" ht="14.25">
      <c r="A324" s="191">
        <v>20607</v>
      </c>
      <c r="B324" s="194" t="s">
        <v>244</v>
      </c>
      <c r="C324" s="192">
        <f>SUM(C325:C330)</f>
        <v>0</v>
      </c>
      <c r="D324" s="192">
        <f>SUM(D325:D330)</f>
        <v>0</v>
      </c>
      <c r="E324" s="193">
        <f t="shared" si="5"/>
      </c>
      <c r="F324" s="190"/>
    </row>
    <row r="325" spans="1:6" ht="14.25">
      <c r="A325" s="195">
        <v>2060701</v>
      </c>
      <c r="B325" s="196" t="s">
        <v>219</v>
      </c>
      <c r="C325" s="192"/>
      <c r="D325" s="192"/>
      <c r="E325" s="193">
        <f t="shared" si="5"/>
      </c>
      <c r="F325" s="190"/>
    </row>
    <row r="326" spans="1:6" ht="14.25">
      <c r="A326" s="195">
        <v>2060702</v>
      </c>
      <c r="B326" s="196" t="s">
        <v>245</v>
      </c>
      <c r="C326" s="192"/>
      <c r="D326" s="192"/>
      <c r="E326" s="193">
        <f t="shared" si="5"/>
      </c>
      <c r="F326" s="190"/>
    </row>
    <row r="327" spans="1:6" ht="14.25">
      <c r="A327" s="195">
        <v>2060703</v>
      </c>
      <c r="B327" s="196" t="s">
        <v>246</v>
      </c>
      <c r="C327" s="192"/>
      <c r="D327" s="192"/>
      <c r="E327" s="193">
        <f t="shared" si="5"/>
      </c>
      <c r="F327" s="190"/>
    </row>
    <row r="328" spans="1:6" ht="14.25">
      <c r="A328" s="195">
        <v>2060704</v>
      </c>
      <c r="B328" s="196" t="s">
        <v>247</v>
      </c>
      <c r="C328" s="192"/>
      <c r="D328" s="192"/>
      <c r="E328" s="193">
        <f t="shared" si="5"/>
      </c>
      <c r="F328" s="190"/>
    </row>
    <row r="329" spans="1:6" ht="14.25">
      <c r="A329" s="195">
        <v>2060705</v>
      </c>
      <c r="B329" s="196" t="s">
        <v>248</v>
      </c>
      <c r="C329" s="192"/>
      <c r="D329" s="192"/>
      <c r="E329" s="193">
        <f t="shared" si="5"/>
      </c>
      <c r="F329" s="190"/>
    </row>
    <row r="330" spans="1:6" ht="15.75" customHeight="1">
      <c r="A330" s="195">
        <v>2060799</v>
      </c>
      <c r="B330" s="196" t="s">
        <v>249</v>
      </c>
      <c r="C330" s="192"/>
      <c r="D330" s="192"/>
      <c r="E330" s="193">
        <f t="shared" si="5"/>
      </c>
      <c r="F330" s="190"/>
    </row>
    <row r="331" spans="1:6" ht="14.25">
      <c r="A331" s="191">
        <v>20608</v>
      </c>
      <c r="B331" s="191" t="s">
        <v>250</v>
      </c>
      <c r="C331" s="192">
        <f>SUM(C332:C334)</f>
        <v>0</v>
      </c>
      <c r="D331" s="192">
        <f>SUM(D332:D334)</f>
        <v>0</v>
      </c>
      <c r="E331" s="193">
        <f t="shared" si="5"/>
      </c>
      <c r="F331" s="190"/>
    </row>
    <row r="332" spans="1:6" ht="14.25">
      <c r="A332" s="195">
        <v>2060801</v>
      </c>
      <c r="B332" s="196" t="s">
        <v>251</v>
      </c>
      <c r="C332" s="192"/>
      <c r="D332" s="192"/>
      <c r="E332" s="193">
        <f t="shared" si="5"/>
      </c>
      <c r="F332" s="190"/>
    </row>
    <row r="333" spans="1:6" ht="14.25">
      <c r="A333" s="195">
        <v>2060802</v>
      </c>
      <c r="B333" s="196" t="s">
        <v>252</v>
      </c>
      <c r="C333" s="192"/>
      <c r="D333" s="192"/>
      <c r="E333" s="193">
        <f t="shared" si="5"/>
      </c>
      <c r="F333" s="190"/>
    </row>
    <row r="334" spans="1:6" ht="15.75" customHeight="1">
      <c r="A334" s="197">
        <v>2060899</v>
      </c>
      <c r="B334" s="196" t="s">
        <v>253</v>
      </c>
      <c r="C334" s="192"/>
      <c r="D334" s="192"/>
      <c r="E334" s="193">
        <f t="shared" si="5"/>
      </c>
      <c r="F334" s="190"/>
    </row>
    <row r="335" spans="1:6" ht="15.75" customHeight="1">
      <c r="A335" s="191">
        <v>20609</v>
      </c>
      <c r="B335" s="191" t="s">
        <v>254</v>
      </c>
      <c r="C335" s="192">
        <f>SUM(C336:C338)</f>
        <v>0</v>
      </c>
      <c r="D335" s="192">
        <f>SUM(D336:D338)</f>
        <v>0</v>
      </c>
      <c r="E335" s="193">
        <f t="shared" si="5"/>
      </c>
      <c r="F335" s="190"/>
    </row>
    <row r="336" spans="1:6" ht="14.25">
      <c r="A336" s="195">
        <v>2060901</v>
      </c>
      <c r="B336" s="196" t="s">
        <v>255</v>
      </c>
      <c r="C336" s="192"/>
      <c r="D336" s="192"/>
      <c r="E336" s="193">
        <f t="shared" si="5"/>
      </c>
      <c r="F336" s="190"/>
    </row>
    <row r="337" spans="1:6" ht="14.25">
      <c r="A337" s="195">
        <v>2060902</v>
      </c>
      <c r="B337" s="196" t="s">
        <v>256</v>
      </c>
      <c r="C337" s="192"/>
      <c r="D337" s="192"/>
      <c r="E337" s="193">
        <f t="shared" si="5"/>
      </c>
      <c r="F337" s="190"/>
    </row>
    <row r="338" spans="1:6" ht="14.25">
      <c r="A338" s="195">
        <v>2060999</v>
      </c>
      <c r="B338" s="196" t="s">
        <v>257</v>
      </c>
      <c r="C338" s="192"/>
      <c r="D338" s="192"/>
      <c r="E338" s="193">
        <f t="shared" si="5"/>
      </c>
      <c r="F338" s="190"/>
    </row>
    <row r="339" spans="1:6" ht="14.25">
      <c r="A339" s="191">
        <v>20699</v>
      </c>
      <c r="B339" s="191" t="s">
        <v>258</v>
      </c>
      <c r="C339" s="192">
        <f>SUM(C340:C342)</f>
        <v>0</v>
      </c>
      <c r="D339" s="192">
        <f>SUM(D340:D342)</f>
        <v>0</v>
      </c>
      <c r="E339" s="193">
        <f t="shared" si="5"/>
      </c>
      <c r="F339" s="190"/>
    </row>
    <row r="340" spans="1:6" ht="14.25">
      <c r="A340" s="195">
        <v>2069901</v>
      </c>
      <c r="B340" s="196" t="s">
        <v>259</v>
      </c>
      <c r="C340" s="192"/>
      <c r="D340" s="192"/>
      <c r="E340" s="193">
        <f t="shared" si="5"/>
      </c>
      <c r="F340" s="190"/>
    </row>
    <row r="341" spans="1:6" ht="14.25">
      <c r="A341" s="195">
        <v>2069903</v>
      </c>
      <c r="B341" s="196" t="s">
        <v>260</v>
      </c>
      <c r="C341" s="192"/>
      <c r="D341" s="192"/>
      <c r="E341" s="193">
        <f t="shared" si="5"/>
      </c>
      <c r="F341" s="190"/>
    </row>
    <row r="342" spans="1:6" ht="14.25">
      <c r="A342" s="195">
        <v>2069999</v>
      </c>
      <c r="B342" s="196" t="s">
        <v>258</v>
      </c>
      <c r="C342" s="192"/>
      <c r="D342" s="192"/>
      <c r="E342" s="193">
        <f t="shared" si="5"/>
      </c>
      <c r="F342" s="190"/>
    </row>
    <row r="343" spans="1:6" ht="14.25">
      <c r="A343" s="191">
        <v>207</v>
      </c>
      <c r="B343" s="191" t="s">
        <v>261</v>
      </c>
      <c r="C343" s="192">
        <f>SUM(C344,C360,C368,C379,C388,C391)</f>
        <v>2430</v>
      </c>
      <c r="D343" s="192">
        <f>SUM(D344,D360,D368,D379,D388,D391)</f>
        <v>4535</v>
      </c>
      <c r="E343" s="193">
        <f t="shared" si="5"/>
        <v>86.6</v>
      </c>
      <c r="F343" s="190"/>
    </row>
    <row r="344" spans="1:6" ht="14.25">
      <c r="A344" s="191">
        <v>20701</v>
      </c>
      <c r="B344" s="191" t="s">
        <v>262</v>
      </c>
      <c r="C344" s="192">
        <f>SUM(C345:C359)</f>
        <v>1464</v>
      </c>
      <c r="D344" s="192">
        <f>SUM(D345:D359)</f>
        <v>3010</v>
      </c>
      <c r="E344" s="193">
        <f t="shared" si="5"/>
        <v>105.6</v>
      </c>
      <c r="F344" s="190"/>
    </row>
    <row r="345" spans="1:6" ht="14.25">
      <c r="A345" s="195">
        <v>2070101</v>
      </c>
      <c r="B345" s="196" t="s">
        <v>37</v>
      </c>
      <c r="C345" s="192">
        <v>372</v>
      </c>
      <c r="D345" s="192">
        <v>313</v>
      </c>
      <c r="E345" s="193">
        <f t="shared" si="5"/>
        <v>-15.9</v>
      </c>
      <c r="F345" s="190"/>
    </row>
    <row r="346" spans="1:6" ht="14.25">
      <c r="A346" s="195">
        <v>2070102</v>
      </c>
      <c r="B346" s="196" t="s">
        <v>38</v>
      </c>
      <c r="C346" s="192"/>
      <c r="D346" s="192"/>
      <c r="E346" s="193">
        <f t="shared" si="5"/>
      </c>
      <c r="F346" s="190"/>
    </row>
    <row r="347" spans="1:6" ht="14.25">
      <c r="A347" s="195">
        <v>2070103</v>
      </c>
      <c r="B347" s="196" t="s">
        <v>39</v>
      </c>
      <c r="C347" s="192">
        <v>106</v>
      </c>
      <c r="D347" s="192">
        <v>126</v>
      </c>
      <c r="E347" s="193">
        <f t="shared" si="5"/>
        <v>18.9</v>
      </c>
      <c r="F347" s="190"/>
    </row>
    <row r="348" spans="1:6" ht="14.25">
      <c r="A348" s="195">
        <v>2070104</v>
      </c>
      <c r="B348" s="196" t="s">
        <v>263</v>
      </c>
      <c r="C348" s="192">
        <v>73</v>
      </c>
      <c r="D348" s="192">
        <v>102</v>
      </c>
      <c r="E348" s="193">
        <f aca="true" t="shared" si="6" ref="E348:E413">IF(C348=0,"",ROUND(D348/C348*100-100,1))</f>
        <v>39.7</v>
      </c>
      <c r="F348" s="190"/>
    </row>
    <row r="349" spans="1:6" ht="14.25">
      <c r="A349" s="195">
        <v>2070105</v>
      </c>
      <c r="B349" s="196" t="s">
        <v>264</v>
      </c>
      <c r="C349" s="192"/>
      <c r="D349" s="192"/>
      <c r="E349" s="193">
        <f t="shared" si="6"/>
      </c>
      <c r="F349" s="190"/>
    </row>
    <row r="350" spans="1:6" ht="15.75" customHeight="1">
      <c r="A350" s="195">
        <v>2070106</v>
      </c>
      <c r="B350" s="196" t="s">
        <v>265</v>
      </c>
      <c r="C350" s="192">
        <v>17</v>
      </c>
      <c r="D350" s="192">
        <v>15</v>
      </c>
      <c r="E350" s="193">
        <f t="shared" si="6"/>
        <v>-11.8</v>
      </c>
      <c r="F350" s="190"/>
    </row>
    <row r="351" spans="1:6" ht="14.25">
      <c r="A351" s="195">
        <v>2070107</v>
      </c>
      <c r="B351" s="196" t="s">
        <v>266</v>
      </c>
      <c r="C351" s="192">
        <v>108</v>
      </c>
      <c r="D351" s="192">
        <v>101</v>
      </c>
      <c r="E351" s="193">
        <f t="shared" si="6"/>
        <v>-6.5</v>
      </c>
      <c r="F351" s="190"/>
    </row>
    <row r="352" spans="1:6" ht="14.25">
      <c r="A352" s="195">
        <v>2070108</v>
      </c>
      <c r="B352" s="196" t="s">
        <v>267</v>
      </c>
      <c r="C352" s="192"/>
      <c r="D352" s="192"/>
      <c r="E352" s="193">
        <f t="shared" si="6"/>
      </c>
      <c r="F352" s="190"/>
    </row>
    <row r="353" spans="1:6" ht="14.25">
      <c r="A353" s="195">
        <v>2070109</v>
      </c>
      <c r="B353" s="196" t="s">
        <v>268</v>
      </c>
      <c r="C353" s="192">
        <v>144</v>
      </c>
      <c r="D353" s="192">
        <v>460</v>
      </c>
      <c r="E353" s="193">
        <f t="shared" si="6"/>
        <v>219.4</v>
      </c>
      <c r="F353" s="190"/>
    </row>
    <row r="354" spans="1:6" ht="14.25">
      <c r="A354" s="195">
        <v>2070110</v>
      </c>
      <c r="B354" s="196" t="s">
        <v>269</v>
      </c>
      <c r="C354" s="192"/>
      <c r="D354" s="192"/>
      <c r="E354" s="193">
        <f t="shared" si="6"/>
      </c>
      <c r="F354" s="190"/>
    </row>
    <row r="355" spans="1:6" ht="14.25">
      <c r="A355" s="195">
        <v>2070111</v>
      </c>
      <c r="B355" s="196" t="s">
        <v>270</v>
      </c>
      <c r="C355" s="192">
        <v>69</v>
      </c>
      <c r="D355" s="192">
        <v>36</v>
      </c>
      <c r="E355" s="193">
        <f t="shared" si="6"/>
        <v>-47.8</v>
      </c>
      <c r="F355" s="190"/>
    </row>
    <row r="356" spans="1:6" ht="14.25">
      <c r="A356" s="195">
        <v>2070112</v>
      </c>
      <c r="B356" s="196" t="s">
        <v>271</v>
      </c>
      <c r="C356" s="192">
        <v>145</v>
      </c>
      <c r="D356" s="192">
        <v>170</v>
      </c>
      <c r="E356" s="193">
        <f t="shared" si="6"/>
        <v>17.2</v>
      </c>
      <c r="F356" s="190"/>
    </row>
    <row r="357" spans="1:6" ht="14.25">
      <c r="A357" s="195">
        <v>2070113</v>
      </c>
      <c r="B357" s="196" t="s">
        <v>272</v>
      </c>
      <c r="C357" s="192"/>
      <c r="D357" s="192"/>
      <c r="E357" s="193">
        <f t="shared" si="6"/>
      </c>
      <c r="F357" s="190"/>
    </row>
    <row r="358" spans="1:6" ht="14.25">
      <c r="A358" s="195">
        <v>2070114</v>
      </c>
      <c r="B358" s="196" t="s">
        <v>273</v>
      </c>
      <c r="C358" s="192"/>
      <c r="D358" s="192"/>
      <c r="E358" s="193">
        <f t="shared" si="6"/>
      </c>
      <c r="F358" s="190"/>
    </row>
    <row r="359" spans="1:6" ht="14.25">
      <c r="A359" s="195">
        <v>2070199</v>
      </c>
      <c r="B359" s="196" t="s">
        <v>274</v>
      </c>
      <c r="C359" s="192">
        <v>430</v>
      </c>
      <c r="D359" s="192">
        <v>1687</v>
      </c>
      <c r="E359" s="193">
        <f t="shared" si="6"/>
        <v>292.3</v>
      </c>
      <c r="F359" s="190"/>
    </row>
    <row r="360" spans="1:6" ht="15.75" customHeight="1">
      <c r="A360" s="191">
        <v>20702</v>
      </c>
      <c r="B360" s="191" t="s">
        <v>275</v>
      </c>
      <c r="C360" s="192">
        <f>SUM(C361:C367)</f>
        <v>429</v>
      </c>
      <c r="D360" s="192">
        <f>SUM(D361:D367)</f>
        <v>432</v>
      </c>
      <c r="E360" s="193">
        <f t="shared" si="6"/>
        <v>0.7</v>
      </c>
      <c r="F360" s="190"/>
    </row>
    <row r="361" spans="1:6" ht="14.25">
      <c r="A361" s="195">
        <v>2070201</v>
      </c>
      <c r="B361" s="196" t="s">
        <v>37</v>
      </c>
      <c r="C361" s="192"/>
      <c r="D361" s="192"/>
      <c r="E361" s="193">
        <f t="shared" si="6"/>
      </c>
      <c r="F361" s="190"/>
    </row>
    <row r="362" spans="1:6" ht="14.25">
      <c r="A362" s="195">
        <v>2070202</v>
      </c>
      <c r="B362" s="196" t="s">
        <v>38</v>
      </c>
      <c r="C362" s="192"/>
      <c r="D362" s="192"/>
      <c r="E362" s="193">
        <f t="shared" si="6"/>
      </c>
      <c r="F362" s="190"/>
    </row>
    <row r="363" spans="1:6" ht="14.25">
      <c r="A363" s="195">
        <v>2070203</v>
      </c>
      <c r="B363" s="196" t="s">
        <v>39</v>
      </c>
      <c r="C363" s="192"/>
      <c r="D363" s="192"/>
      <c r="E363" s="193">
        <f t="shared" si="6"/>
      </c>
      <c r="F363" s="190"/>
    </row>
    <row r="364" spans="1:6" ht="14.25">
      <c r="A364" s="195">
        <v>2070204</v>
      </c>
      <c r="B364" s="196" t="s">
        <v>276</v>
      </c>
      <c r="C364" s="192">
        <v>429</v>
      </c>
      <c r="D364" s="192">
        <v>432</v>
      </c>
      <c r="E364" s="193">
        <f t="shared" si="6"/>
        <v>0.7</v>
      </c>
      <c r="F364" s="190"/>
    </row>
    <row r="365" spans="1:6" ht="14.25">
      <c r="A365" s="195">
        <v>2070205</v>
      </c>
      <c r="B365" s="196" t="s">
        <v>277</v>
      </c>
      <c r="C365" s="192"/>
      <c r="D365" s="192"/>
      <c r="E365" s="193">
        <f t="shared" si="6"/>
      </c>
      <c r="F365" s="190"/>
    </row>
    <row r="366" spans="1:6" ht="14.25">
      <c r="A366" s="195">
        <v>2070206</v>
      </c>
      <c r="B366" s="196" t="s">
        <v>278</v>
      </c>
      <c r="C366" s="192"/>
      <c r="D366" s="192"/>
      <c r="E366" s="193">
        <f t="shared" si="6"/>
      </c>
      <c r="F366" s="190"/>
    </row>
    <row r="367" spans="1:6" ht="14.25">
      <c r="A367" s="195">
        <v>2070299</v>
      </c>
      <c r="B367" s="196" t="s">
        <v>279</v>
      </c>
      <c r="C367" s="192"/>
      <c r="D367" s="192"/>
      <c r="E367" s="193">
        <f t="shared" si="6"/>
      </c>
      <c r="F367" s="190"/>
    </row>
    <row r="368" spans="1:6" ht="14.25">
      <c r="A368" s="191">
        <v>20703</v>
      </c>
      <c r="B368" s="191" t="s">
        <v>280</v>
      </c>
      <c r="C368" s="192">
        <f>SUM(C369:C378)</f>
        <v>48</v>
      </c>
      <c r="D368" s="192">
        <f>SUM(D369:D378)</f>
        <v>88</v>
      </c>
      <c r="E368" s="193">
        <f t="shared" si="6"/>
        <v>83.3</v>
      </c>
      <c r="F368" s="190"/>
    </row>
    <row r="369" spans="1:6" ht="14.25">
      <c r="A369" s="195">
        <v>2070301</v>
      </c>
      <c r="B369" s="196" t="s">
        <v>37</v>
      </c>
      <c r="C369" s="192"/>
      <c r="D369" s="192"/>
      <c r="E369" s="193">
        <f t="shared" si="6"/>
      </c>
      <c r="F369" s="190"/>
    </row>
    <row r="370" spans="1:6" ht="14.25">
      <c r="A370" s="195">
        <v>2070302</v>
      </c>
      <c r="B370" s="196" t="s">
        <v>38</v>
      </c>
      <c r="C370" s="192"/>
      <c r="D370" s="192"/>
      <c r="E370" s="193">
        <f t="shared" si="6"/>
      </c>
      <c r="F370" s="190"/>
    </row>
    <row r="371" spans="1:6" ht="15.75" customHeight="1">
      <c r="A371" s="195">
        <v>2070303</v>
      </c>
      <c r="B371" s="196" t="s">
        <v>39</v>
      </c>
      <c r="C371" s="192"/>
      <c r="D371" s="192"/>
      <c r="E371" s="193">
        <f t="shared" si="6"/>
      </c>
      <c r="F371" s="190"/>
    </row>
    <row r="372" spans="1:6" ht="14.25">
      <c r="A372" s="195">
        <v>2070304</v>
      </c>
      <c r="B372" s="196" t="s">
        <v>281</v>
      </c>
      <c r="C372" s="192"/>
      <c r="D372" s="192"/>
      <c r="E372" s="193">
        <f t="shared" si="6"/>
      </c>
      <c r="F372" s="190"/>
    </row>
    <row r="373" spans="1:6" ht="14.25">
      <c r="A373" s="195">
        <v>2070305</v>
      </c>
      <c r="B373" s="196" t="s">
        <v>282</v>
      </c>
      <c r="C373" s="192"/>
      <c r="D373" s="192"/>
      <c r="E373" s="193">
        <f t="shared" si="6"/>
      </c>
      <c r="F373" s="190"/>
    </row>
    <row r="374" spans="1:6" ht="14.25">
      <c r="A374" s="195">
        <v>2070306</v>
      </c>
      <c r="B374" s="196" t="s">
        <v>283</v>
      </c>
      <c r="C374" s="192"/>
      <c r="D374" s="192"/>
      <c r="E374" s="193">
        <f t="shared" si="6"/>
      </c>
      <c r="F374" s="190"/>
    </row>
    <row r="375" spans="1:6" ht="14.25">
      <c r="A375" s="195">
        <v>2070307</v>
      </c>
      <c r="B375" s="196" t="s">
        <v>284</v>
      </c>
      <c r="C375" s="192"/>
      <c r="D375" s="192"/>
      <c r="E375" s="193">
        <f t="shared" si="6"/>
      </c>
      <c r="F375" s="190"/>
    </row>
    <row r="376" spans="1:6" ht="14.25">
      <c r="A376" s="195">
        <v>2070308</v>
      </c>
      <c r="B376" s="196" t="s">
        <v>285</v>
      </c>
      <c r="C376" s="192">
        <v>48</v>
      </c>
      <c r="D376" s="192">
        <v>48</v>
      </c>
      <c r="E376" s="193">
        <f t="shared" si="6"/>
        <v>0</v>
      </c>
      <c r="F376" s="190"/>
    </row>
    <row r="377" spans="1:6" ht="14.25">
      <c r="A377" s="195">
        <v>2070309</v>
      </c>
      <c r="B377" s="196" t="s">
        <v>286</v>
      </c>
      <c r="C377" s="192"/>
      <c r="D377" s="192"/>
      <c r="E377" s="193">
        <f t="shared" si="6"/>
      </c>
      <c r="F377" s="190"/>
    </row>
    <row r="378" spans="1:6" ht="14.25">
      <c r="A378" s="195">
        <v>2070399</v>
      </c>
      <c r="B378" s="196" t="s">
        <v>287</v>
      </c>
      <c r="C378" s="192"/>
      <c r="D378" s="192">
        <v>40</v>
      </c>
      <c r="E378" s="193">
        <f t="shared" si="6"/>
      </c>
      <c r="F378" s="190"/>
    </row>
    <row r="379" spans="1:6" ht="14.25">
      <c r="A379" s="191">
        <v>20706</v>
      </c>
      <c r="B379" s="191" t="s">
        <v>288</v>
      </c>
      <c r="C379" s="192">
        <f>SUM(C380:C387)</f>
        <v>74</v>
      </c>
      <c r="D379" s="192">
        <f>SUM(D380:D387)</f>
        <v>50</v>
      </c>
      <c r="E379" s="193">
        <f t="shared" si="6"/>
        <v>-32.4</v>
      </c>
      <c r="F379" s="190"/>
    </row>
    <row r="380" spans="1:6" ht="14.25">
      <c r="A380" s="195">
        <v>2070601</v>
      </c>
      <c r="B380" s="196" t="s">
        <v>37</v>
      </c>
      <c r="C380" s="192"/>
      <c r="D380" s="192"/>
      <c r="E380" s="193">
        <f t="shared" si="6"/>
      </c>
      <c r="F380" s="190"/>
    </row>
    <row r="381" spans="1:6" ht="14.25">
      <c r="A381" s="195">
        <v>2070602</v>
      </c>
      <c r="B381" s="196" t="s">
        <v>38</v>
      </c>
      <c r="C381" s="192"/>
      <c r="D381" s="192"/>
      <c r="E381" s="193">
        <f t="shared" si="6"/>
      </c>
      <c r="F381" s="190"/>
    </row>
    <row r="382" spans="1:6" ht="15.75" customHeight="1">
      <c r="A382" s="195">
        <v>2070603</v>
      </c>
      <c r="B382" s="196" t="s">
        <v>39</v>
      </c>
      <c r="C382" s="192"/>
      <c r="D382" s="192"/>
      <c r="E382" s="193">
        <f t="shared" si="6"/>
      </c>
      <c r="F382" s="190"/>
    </row>
    <row r="383" spans="1:6" ht="14.25">
      <c r="A383" s="195">
        <v>2070604</v>
      </c>
      <c r="B383" s="196" t="s">
        <v>289</v>
      </c>
      <c r="C383" s="192"/>
      <c r="D383" s="192"/>
      <c r="E383" s="193">
        <f t="shared" si="6"/>
      </c>
      <c r="F383" s="190"/>
    </row>
    <row r="384" spans="1:6" ht="14.25">
      <c r="A384" s="195">
        <v>2070605</v>
      </c>
      <c r="B384" s="196" t="s">
        <v>290</v>
      </c>
      <c r="C384" s="192"/>
      <c r="D384" s="192"/>
      <c r="E384" s="193">
        <f t="shared" si="6"/>
      </c>
      <c r="F384" s="190"/>
    </row>
    <row r="385" spans="1:6" ht="14.25">
      <c r="A385" s="195">
        <v>2070606</v>
      </c>
      <c r="B385" s="196" t="s">
        <v>291</v>
      </c>
      <c r="C385" s="192"/>
      <c r="D385" s="192"/>
      <c r="E385" s="193">
        <f t="shared" si="6"/>
      </c>
      <c r="F385" s="190"/>
    </row>
    <row r="386" spans="1:6" ht="15.75" customHeight="1">
      <c r="A386" s="195">
        <v>2070607</v>
      </c>
      <c r="B386" s="196" t="s">
        <v>292</v>
      </c>
      <c r="C386" s="192">
        <v>16</v>
      </c>
      <c r="D386" s="192"/>
      <c r="E386" s="193">
        <f t="shared" si="6"/>
        <v>-100</v>
      </c>
      <c r="F386" s="190"/>
    </row>
    <row r="387" spans="1:6" ht="15.75" customHeight="1">
      <c r="A387" s="195">
        <v>2070699</v>
      </c>
      <c r="B387" s="196" t="s">
        <v>293</v>
      </c>
      <c r="C387" s="192">
        <v>58</v>
      </c>
      <c r="D387" s="192">
        <v>50</v>
      </c>
      <c r="E387" s="193">
        <f t="shared" si="6"/>
        <v>-13.8</v>
      </c>
      <c r="F387" s="190"/>
    </row>
    <row r="388" spans="1:6" ht="14.25">
      <c r="A388" s="191">
        <v>20708</v>
      </c>
      <c r="B388" s="191" t="s">
        <v>294</v>
      </c>
      <c r="C388" s="192">
        <f>SUM(C389:C390)</f>
        <v>415</v>
      </c>
      <c r="D388" s="192">
        <f>SUM(D389:D390)</f>
        <v>955</v>
      </c>
      <c r="E388" s="193">
        <f t="shared" si="6"/>
        <v>130.1</v>
      </c>
      <c r="F388" s="190"/>
    </row>
    <row r="389" spans="1:6" ht="14.25">
      <c r="A389" s="195">
        <v>2070803</v>
      </c>
      <c r="B389" s="196" t="s">
        <v>39</v>
      </c>
      <c r="C389" s="192">
        <v>365</v>
      </c>
      <c r="D389" s="192">
        <v>733</v>
      </c>
      <c r="E389" s="193">
        <f t="shared" si="6"/>
        <v>100.8</v>
      </c>
      <c r="F389" s="190"/>
    </row>
    <row r="390" spans="1:6" ht="14.25">
      <c r="A390" s="195">
        <v>2070899</v>
      </c>
      <c r="B390" s="196" t="s">
        <v>295</v>
      </c>
      <c r="C390" s="192">
        <v>50</v>
      </c>
      <c r="D390" s="192">
        <v>222</v>
      </c>
      <c r="E390" s="193">
        <f t="shared" si="6"/>
        <v>344</v>
      </c>
      <c r="F390" s="190"/>
    </row>
    <row r="391" spans="1:6" ht="14.25">
      <c r="A391" s="191">
        <v>20799</v>
      </c>
      <c r="B391" s="191" t="s">
        <v>296</v>
      </c>
      <c r="C391" s="192">
        <f>SUM(C392:C394)</f>
        <v>0</v>
      </c>
      <c r="D391" s="192">
        <f>SUM(D392:D394)</f>
        <v>0</v>
      </c>
      <c r="E391" s="193">
        <f t="shared" si="6"/>
      </c>
      <c r="F391" s="190"/>
    </row>
    <row r="392" spans="1:6" ht="14.25">
      <c r="A392" s="195">
        <v>2079902</v>
      </c>
      <c r="B392" s="196" t="s">
        <v>297</v>
      </c>
      <c r="C392" s="192"/>
      <c r="D392" s="192"/>
      <c r="E392" s="193">
        <f t="shared" si="6"/>
      </c>
      <c r="F392" s="190"/>
    </row>
    <row r="393" spans="1:6" ht="14.25">
      <c r="A393" s="195">
        <v>2079903</v>
      </c>
      <c r="B393" s="196" t="s">
        <v>298</v>
      </c>
      <c r="C393" s="192"/>
      <c r="D393" s="192"/>
      <c r="E393" s="193">
        <f t="shared" si="6"/>
      </c>
      <c r="F393" s="190"/>
    </row>
    <row r="394" spans="1:6" ht="14.25">
      <c r="A394" s="195">
        <v>2079999</v>
      </c>
      <c r="B394" s="196" t="s">
        <v>296</v>
      </c>
      <c r="C394" s="192"/>
      <c r="D394" s="192"/>
      <c r="E394" s="193">
        <f t="shared" si="6"/>
      </c>
      <c r="F394" s="190"/>
    </row>
    <row r="395" spans="1:6" ht="14.25">
      <c r="A395" s="191">
        <v>208</v>
      </c>
      <c r="B395" s="191" t="s">
        <v>299</v>
      </c>
      <c r="C395" s="192">
        <f>SUM(C396,C410,C419,C427,C431,C441,C449,C456,C464,C473,C478,C481,C484,C487,C490,C493,C495,C502)</f>
        <v>95186</v>
      </c>
      <c r="D395" s="192">
        <f>SUM(D396,D410,D419,D427,D431,D441,D449,D456,D464,D473,D478,D481,D484,D487,D490,D493,D495,D502)</f>
        <v>99293</v>
      </c>
      <c r="E395" s="193">
        <f t="shared" si="6"/>
        <v>4.3</v>
      </c>
      <c r="F395" s="190"/>
    </row>
    <row r="396" spans="1:6" ht="14.25">
      <c r="A396" s="191">
        <v>20801</v>
      </c>
      <c r="B396" s="191" t="s">
        <v>300</v>
      </c>
      <c r="C396" s="192">
        <f>SUM(C397:C409)</f>
        <v>1039</v>
      </c>
      <c r="D396" s="192">
        <f>SUM(D397:D409)</f>
        <v>1090</v>
      </c>
      <c r="E396" s="193">
        <f t="shared" si="6"/>
        <v>4.9</v>
      </c>
      <c r="F396" s="190"/>
    </row>
    <row r="397" spans="1:6" ht="14.25">
      <c r="A397" s="195">
        <v>2080101</v>
      </c>
      <c r="B397" s="196" t="s">
        <v>37</v>
      </c>
      <c r="C397" s="192"/>
      <c r="D397" s="192"/>
      <c r="E397" s="193">
        <f t="shared" si="6"/>
      </c>
      <c r="F397" s="190"/>
    </row>
    <row r="398" spans="1:6" ht="14.25">
      <c r="A398" s="195">
        <v>2080102</v>
      </c>
      <c r="B398" s="196" t="s">
        <v>38</v>
      </c>
      <c r="C398" s="192"/>
      <c r="D398" s="192"/>
      <c r="E398" s="193">
        <f t="shared" si="6"/>
      </c>
      <c r="F398" s="190"/>
    </row>
    <row r="399" spans="1:6" ht="14.25">
      <c r="A399" s="195">
        <v>2080103</v>
      </c>
      <c r="B399" s="196" t="s">
        <v>39</v>
      </c>
      <c r="C399" s="192"/>
      <c r="D399" s="192"/>
      <c r="E399" s="193">
        <f t="shared" si="6"/>
      </c>
      <c r="F399" s="190"/>
    </row>
    <row r="400" spans="1:6" ht="14.25">
      <c r="A400" s="195">
        <v>2080104</v>
      </c>
      <c r="B400" s="196" t="s">
        <v>301</v>
      </c>
      <c r="C400" s="192"/>
      <c r="D400" s="192"/>
      <c r="E400" s="193">
        <f t="shared" si="6"/>
      </c>
      <c r="F400" s="190"/>
    </row>
    <row r="401" spans="1:6" ht="15.75" customHeight="1">
      <c r="A401" s="195">
        <v>2080105</v>
      </c>
      <c r="B401" s="196" t="s">
        <v>302</v>
      </c>
      <c r="C401" s="192">
        <v>46</v>
      </c>
      <c r="D401" s="192">
        <v>62</v>
      </c>
      <c r="E401" s="193">
        <f t="shared" si="6"/>
        <v>34.8</v>
      </c>
      <c r="F401" s="190"/>
    </row>
    <row r="402" spans="1:6" ht="14.25">
      <c r="A402" s="195">
        <v>2080106</v>
      </c>
      <c r="B402" s="196" t="s">
        <v>303</v>
      </c>
      <c r="C402" s="192"/>
      <c r="D402" s="192"/>
      <c r="E402" s="193">
        <f t="shared" si="6"/>
      </c>
      <c r="F402" s="190"/>
    </row>
    <row r="403" spans="1:6" ht="14.25">
      <c r="A403" s="195">
        <v>2080107</v>
      </c>
      <c r="B403" s="196" t="s">
        <v>304</v>
      </c>
      <c r="C403" s="192">
        <v>619</v>
      </c>
      <c r="D403" s="192">
        <v>611</v>
      </c>
      <c r="E403" s="193">
        <f t="shared" si="6"/>
        <v>-1.3</v>
      </c>
      <c r="F403" s="190"/>
    </row>
    <row r="404" spans="1:6" ht="14.25">
      <c r="A404" s="195">
        <v>2080108</v>
      </c>
      <c r="B404" s="196" t="s">
        <v>78</v>
      </c>
      <c r="C404" s="192"/>
      <c r="D404" s="192"/>
      <c r="E404" s="193">
        <f t="shared" si="6"/>
      </c>
      <c r="F404" s="190"/>
    </row>
    <row r="405" spans="1:6" ht="14.25">
      <c r="A405" s="195">
        <v>2080109</v>
      </c>
      <c r="B405" s="196" t="s">
        <v>305</v>
      </c>
      <c r="C405" s="192"/>
      <c r="D405" s="192"/>
      <c r="E405" s="193">
        <f t="shared" si="6"/>
      </c>
      <c r="F405" s="190"/>
    </row>
    <row r="406" spans="1:6" ht="14.25">
      <c r="A406" s="195">
        <v>2080110</v>
      </c>
      <c r="B406" s="196" t="s">
        <v>306</v>
      </c>
      <c r="C406" s="192"/>
      <c r="D406" s="192"/>
      <c r="E406" s="193">
        <f t="shared" si="6"/>
      </c>
      <c r="F406" s="190"/>
    </row>
    <row r="407" spans="1:6" ht="14.25">
      <c r="A407" s="195">
        <v>2080111</v>
      </c>
      <c r="B407" s="196" t="s">
        <v>307</v>
      </c>
      <c r="C407" s="192">
        <v>260</v>
      </c>
      <c r="D407" s="192">
        <v>292</v>
      </c>
      <c r="E407" s="193">
        <f t="shared" si="6"/>
        <v>12.3</v>
      </c>
      <c r="F407" s="190"/>
    </row>
    <row r="408" spans="1:6" ht="14.25">
      <c r="A408" s="195">
        <v>2080112</v>
      </c>
      <c r="B408" s="196" t="s">
        <v>308</v>
      </c>
      <c r="C408" s="192"/>
      <c r="D408" s="192"/>
      <c r="E408" s="193">
        <f t="shared" si="6"/>
      </c>
      <c r="F408" s="190"/>
    </row>
    <row r="409" spans="1:6" ht="14.25">
      <c r="A409" s="195">
        <v>2080199</v>
      </c>
      <c r="B409" s="196" t="s">
        <v>309</v>
      </c>
      <c r="C409" s="192">
        <v>114</v>
      </c>
      <c r="D409" s="192">
        <v>125</v>
      </c>
      <c r="E409" s="193">
        <f t="shared" si="6"/>
        <v>9.6</v>
      </c>
      <c r="F409" s="190"/>
    </row>
    <row r="410" spans="1:6" ht="14.25">
      <c r="A410" s="191">
        <v>20802</v>
      </c>
      <c r="B410" s="191" t="s">
        <v>310</v>
      </c>
      <c r="C410" s="192">
        <f>SUM(C411:C418)</f>
        <v>1272</v>
      </c>
      <c r="D410" s="192">
        <f>SUM(D411:D418)</f>
        <v>2408</v>
      </c>
      <c r="E410" s="193">
        <f t="shared" si="6"/>
        <v>89.3</v>
      </c>
      <c r="F410" s="190"/>
    </row>
    <row r="411" spans="1:6" ht="14.25">
      <c r="A411" s="195">
        <v>2080201</v>
      </c>
      <c r="B411" s="196" t="s">
        <v>37</v>
      </c>
      <c r="C411" s="192">
        <v>207</v>
      </c>
      <c r="D411" s="192">
        <v>189</v>
      </c>
      <c r="E411" s="193">
        <f t="shared" si="6"/>
        <v>-8.7</v>
      </c>
      <c r="F411" s="190"/>
    </row>
    <row r="412" spans="1:6" ht="15.75" customHeight="1">
      <c r="A412" s="195">
        <v>2080202</v>
      </c>
      <c r="B412" s="196" t="s">
        <v>38</v>
      </c>
      <c r="C412" s="192"/>
      <c r="D412" s="192"/>
      <c r="E412" s="193">
        <f t="shared" si="6"/>
      </c>
      <c r="F412" s="190"/>
    </row>
    <row r="413" spans="1:6" ht="14.25">
      <c r="A413" s="195">
        <v>2080203</v>
      </c>
      <c r="B413" s="196" t="s">
        <v>39</v>
      </c>
      <c r="C413" s="192"/>
      <c r="D413" s="192"/>
      <c r="E413" s="193">
        <f t="shared" si="6"/>
      </c>
      <c r="F413" s="190"/>
    </row>
    <row r="414" spans="1:6" ht="14.25">
      <c r="A414" s="195">
        <v>2080204</v>
      </c>
      <c r="B414" s="196" t="s">
        <v>311</v>
      </c>
      <c r="C414" s="192">
        <v>97</v>
      </c>
      <c r="D414" s="192"/>
      <c r="E414" s="193">
        <f aca="true" t="shared" si="7" ref="E414:E467">IF(C414=0,"",ROUND(D414/C414*100-100,1))</f>
        <v>-100</v>
      </c>
      <c r="F414" s="190"/>
    </row>
    <row r="415" spans="1:6" ht="14.25">
      <c r="A415" s="195">
        <v>2080206</v>
      </c>
      <c r="B415" s="196" t="s">
        <v>312</v>
      </c>
      <c r="C415" s="192">
        <v>5</v>
      </c>
      <c r="D415" s="192">
        <v>5</v>
      </c>
      <c r="E415" s="193">
        <f t="shared" si="7"/>
        <v>0</v>
      </c>
      <c r="F415" s="190"/>
    </row>
    <row r="416" spans="1:6" ht="14.25">
      <c r="A416" s="195">
        <v>2080207</v>
      </c>
      <c r="B416" s="196" t="s">
        <v>313</v>
      </c>
      <c r="C416" s="192">
        <v>10</v>
      </c>
      <c r="D416" s="192">
        <v>10</v>
      </c>
      <c r="E416" s="193">
        <f t="shared" si="7"/>
        <v>0</v>
      </c>
      <c r="F416" s="190"/>
    </row>
    <row r="417" spans="1:6" ht="14.25">
      <c r="A417" s="195">
        <v>2080208</v>
      </c>
      <c r="B417" s="196" t="s">
        <v>314</v>
      </c>
      <c r="C417" s="192"/>
      <c r="D417" s="192"/>
      <c r="E417" s="193">
        <f t="shared" si="7"/>
      </c>
      <c r="F417" s="190"/>
    </row>
    <row r="418" spans="1:6" ht="15.75" customHeight="1">
      <c r="A418" s="195">
        <v>2080299</v>
      </c>
      <c r="B418" s="196" t="s">
        <v>315</v>
      </c>
      <c r="C418" s="192">
        <v>953</v>
      </c>
      <c r="D418" s="192">
        <v>2204</v>
      </c>
      <c r="E418" s="193">
        <f t="shared" si="7"/>
        <v>131.3</v>
      </c>
      <c r="F418" s="190"/>
    </row>
    <row r="419" spans="1:6" ht="14.25">
      <c r="A419" s="191">
        <v>20805</v>
      </c>
      <c r="B419" s="191" t="s">
        <v>316</v>
      </c>
      <c r="C419" s="192">
        <f>SUM(C420:C426)</f>
        <v>38302</v>
      </c>
      <c r="D419" s="192">
        <f>SUM(D420:D426)</f>
        <v>37172</v>
      </c>
      <c r="E419" s="193">
        <f t="shared" si="7"/>
        <v>-3</v>
      </c>
      <c r="F419" s="190"/>
    </row>
    <row r="420" spans="1:6" ht="14.25">
      <c r="A420" s="195">
        <v>2080501</v>
      </c>
      <c r="B420" s="196" t="s">
        <v>317</v>
      </c>
      <c r="C420" s="192">
        <v>1132</v>
      </c>
      <c r="D420" s="192">
        <v>1418</v>
      </c>
      <c r="E420" s="193">
        <f t="shared" si="7"/>
        <v>25.3</v>
      </c>
      <c r="F420" s="190"/>
    </row>
    <row r="421" spans="1:6" ht="14.25">
      <c r="A421" s="195">
        <v>2080502</v>
      </c>
      <c r="B421" s="196" t="s">
        <v>318</v>
      </c>
      <c r="C421" s="192">
        <v>3413</v>
      </c>
      <c r="D421" s="192">
        <v>4095</v>
      </c>
      <c r="E421" s="193">
        <f t="shared" si="7"/>
        <v>20</v>
      </c>
      <c r="F421" s="190"/>
    </row>
    <row r="422" spans="1:6" ht="15.75" customHeight="1">
      <c r="A422" s="195">
        <v>2080503</v>
      </c>
      <c r="B422" s="196" t="s">
        <v>319</v>
      </c>
      <c r="C422" s="192">
        <v>285</v>
      </c>
      <c r="D422" s="192">
        <v>180</v>
      </c>
      <c r="E422" s="193">
        <f t="shared" si="7"/>
        <v>-36.8</v>
      </c>
      <c r="F422" s="190"/>
    </row>
    <row r="423" spans="1:6" ht="14.25">
      <c r="A423" s="195">
        <v>2080505</v>
      </c>
      <c r="B423" s="196" t="s">
        <v>320</v>
      </c>
      <c r="C423" s="192">
        <v>19893</v>
      </c>
      <c r="D423" s="192">
        <v>31460</v>
      </c>
      <c r="E423" s="193">
        <f t="shared" si="7"/>
        <v>58.1</v>
      </c>
      <c r="F423" s="190"/>
    </row>
    <row r="424" spans="1:6" ht="14.25">
      <c r="A424" s="195">
        <v>2080506</v>
      </c>
      <c r="B424" s="196" t="s">
        <v>321</v>
      </c>
      <c r="C424" s="192"/>
      <c r="D424" s="192">
        <v>19</v>
      </c>
      <c r="E424" s="193">
        <f t="shared" si="7"/>
      </c>
      <c r="F424" s="190"/>
    </row>
    <row r="425" spans="1:6" ht="14.25">
      <c r="A425" s="195">
        <v>2080507</v>
      </c>
      <c r="B425" s="196" t="s">
        <v>322</v>
      </c>
      <c r="C425" s="192">
        <v>13575</v>
      </c>
      <c r="D425" s="192"/>
      <c r="E425" s="193">
        <f t="shared" si="7"/>
        <v>-100</v>
      </c>
      <c r="F425" s="190"/>
    </row>
    <row r="426" spans="1:6" ht="14.25">
      <c r="A426" s="195">
        <v>2080599</v>
      </c>
      <c r="B426" s="196" t="s">
        <v>323</v>
      </c>
      <c r="C426" s="192">
        <v>4</v>
      </c>
      <c r="D426" s="192"/>
      <c r="E426" s="193">
        <f t="shared" si="7"/>
        <v>-100</v>
      </c>
      <c r="F426" s="190"/>
    </row>
    <row r="427" spans="1:6" ht="14.25">
      <c r="A427" s="191">
        <v>20806</v>
      </c>
      <c r="B427" s="191" t="s">
        <v>324</v>
      </c>
      <c r="C427" s="192">
        <f>SUM(C428:C430)</f>
        <v>0</v>
      </c>
      <c r="D427" s="192">
        <f>SUM(D428:D430)</f>
        <v>0</v>
      </c>
      <c r="E427" s="193">
        <f t="shared" si="7"/>
      </c>
      <c r="F427" s="190"/>
    </row>
    <row r="428" spans="1:6" ht="14.25">
      <c r="A428" s="195">
        <v>2080601</v>
      </c>
      <c r="B428" s="196" t="s">
        <v>325</v>
      </c>
      <c r="C428" s="192"/>
      <c r="D428" s="192"/>
      <c r="E428" s="193">
        <f t="shared" si="7"/>
      </c>
      <c r="F428" s="190"/>
    </row>
    <row r="429" spans="1:6" ht="14.25">
      <c r="A429" s="195">
        <v>2080602</v>
      </c>
      <c r="B429" s="196" t="s">
        <v>326</v>
      </c>
      <c r="C429" s="192"/>
      <c r="D429" s="192"/>
      <c r="E429" s="193">
        <f t="shared" si="7"/>
      </c>
      <c r="F429" s="190"/>
    </row>
    <row r="430" spans="1:6" ht="14.25">
      <c r="A430" s="195">
        <v>2080699</v>
      </c>
      <c r="B430" s="196" t="s">
        <v>327</v>
      </c>
      <c r="C430" s="192"/>
      <c r="D430" s="192"/>
      <c r="E430" s="193">
        <f t="shared" si="7"/>
      </c>
      <c r="F430" s="190"/>
    </row>
    <row r="431" spans="1:6" ht="14.25">
      <c r="A431" s="191">
        <v>20807</v>
      </c>
      <c r="B431" s="191" t="s">
        <v>328</v>
      </c>
      <c r="C431" s="192">
        <f>SUM(C432:C440)</f>
        <v>1766</v>
      </c>
      <c r="D431" s="192">
        <f>SUM(D432:D440)</f>
        <v>0</v>
      </c>
      <c r="E431" s="193">
        <f t="shared" si="7"/>
        <v>-100</v>
      </c>
      <c r="F431" s="190"/>
    </row>
    <row r="432" spans="1:6" ht="14.25">
      <c r="A432" s="195">
        <v>2080701</v>
      </c>
      <c r="B432" s="196" t="s">
        <v>329</v>
      </c>
      <c r="C432" s="192"/>
      <c r="D432" s="192"/>
      <c r="E432" s="193">
        <f t="shared" si="7"/>
      </c>
      <c r="F432" s="190"/>
    </row>
    <row r="433" spans="1:6" ht="15.75" customHeight="1">
      <c r="A433" s="195">
        <v>2080702</v>
      </c>
      <c r="B433" s="196" t="s">
        <v>330</v>
      </c>
      <c r="C433" s="192"/>
      <c r="D433" s="192"/>
      <c r="E433" s="193">
        <f t="shared" si="7"/>
      </c>
      <c r="F433" s="190"/>
    </row>
    <row r="434" spans="1:6" ht="14.25">
      <c r="A434" s="195">
        <v>2080704</v>
      </c>
      <c r="B434" s="196" t="s">
        <v>331</v>
      </c>
      <c r="C434" s="192"/>
      <c r="D434" s="192"/>
      <c r="E434" s="193">
        <f t="shared" si="7"/>
      </c>
      <c r="F434" s="190"/>
    </row>
    <row r="435" spans="1:6" ht="14.25">
      <c r="A435" s="195">
        <v>2080705</v>
      </c>
      <c r="B435" s="196" t="s">
        <v>332</v>
      </c>
      <c r="C435" s="192"/>
      <c r="D435" s="192"/>
      <c r="E435" s="193">
        <f t="shared" si="7"/>
      </c>
      <c r="F435" s="190"/>
    </row>
    <row r="436" spans="1:6" ht="14.25">
      <c r="A436" s="195">
        <v>2080709</v>
      </c>
      <c r="B436" s="196" t="s">
        <v>333</v>
      </c>
      <c r="C436" s="192"/>
      <c r="D436" s="192"/>
      <c r="E436" s="193">
        <f t="shared" si="7"/>
      </c>
      <c r="F436" s="190"/>
    </row>
    <row r="437" spans="1:6" ht="14.25">
      <c r="A437" s="195">
        <v>2080711</v>
      </c>
      <c r="B437" s="196" t="s">
        <v>334</v>
      </c>
      <c r="C437" s="192"/>
      <c r="D437" s="192"/>
      <c r="E437" s="193">
        <f t="shared" si="7"/>
      </c>
      <c r="F437" s="190"/>
    </row>
    <row r="438" spans="1:6" ht="14.25">
      <c r="A438" s="195">
        <v>2080712</v>
      </c>
      <c r="B438" s="196" t="s">
        <v>335</v>
      </c>
      <c r="C438" s="192"/>
      <c r="D438" s="192"/>
      <c r="E438" s="193">
        <f t="shared" si="7"/>
      </c>
      <c r="F438" s="190"/>
    </row>
    <row r="439" spans="1:6" ht="14.25">
      <c r="A439" s="195">
        <v>2080713</v>
      </c>
      <c r="B439" s="196" t="s">
        <v>336</v>
      </c>
      <c r="C439" s="192"/>
      <c r="D439" s="192"/>
      <c r="E439" s="193">
        <f t="shared" si="7"/>
      </c>
      <c r="F439" s="190"/>
    </row>
    <row r="440" spans="1:6" ht="15.75" customHeight="1">
      <c r="A440" s="195">
        <v>2080799</v>
      </c>
      <c r="B440" s="196" t="s">
        <v>337</v>
      </c>
      <c r="C440" s="192">
        <v>1766</v>
      </c>
      <c r="D440" s="192"/>
      <c r="E440" s="193">
        <f t="shared" si="7"/>
        <v>-100</v>
      </c>
      <c r="F440" s="190"/>
    </row>
    <row r="441" spans="1:6" ht="14.25">
      <c r="A441" s="191">
        <v>20808</v>
      </c>
      <c r="B441" s="191" t="s">
        <v>338</v>
      </c>
      <c r="C441" s="192">
        <f>SUM(C442:C448)</f>
        <v>6652</v>
      </c>
      <c r="D441" s="192">
        <f>SUM(D442:D448)</f>
        <v>8498</v>
      </c>
      <c r="E441" s="193">
        <f t="shared" si="7"/>
        <v>27.8</v>
      </c>
      <c r="F441" s="190"/>
    </row>
    <row r="442" spans="1:6" ht="14.25">
      <c r="A442" s="195">
        <v>2080801</v>
      </c>
      <c r="B442" s="196" t="s">
        <v>339</v>
      </c>
      <c r="C442" s="192">
        <v>1702</v>
      </c>
      <c r="D442" s="192">
        <v>1902</v>
      </c>
      <c r="E442" s="193">
        <f t="shared" si="7"/>
        <v>11.8</v>
      </c>
      <c r="F442" s="190"/>
    </row>
    <row r="443" spans="1:6" ht="14.25">
      <c r="A443" s="195">
        <v>2080802</v>
      </c>
      <c r="B443" s="196" t="s">
        <v>340</v>
      </c>
      <c r="C443" s="192"/>
      <c r="D443" s="192"/>
      <c r="E443" s="193">
        <f t="shared" si="7"/>
      </c>
      <c r="F443" s="190"/>
    </row>
    <row r="444" spans="1:6" ht="14.25">
      <c r="A444" s="195">
        <v>2080803</v>
      </c>
      <c r="B444" s="196" t="s">
        <v>341</v>
      </c>
      <c r="C444" s="192">
        <v>4940</v>
      </c>
      <c r="D444" s="192">
        <v>483</v>
      </c>
      <c r="E444" s="193">
        <f t="shared" si="7"/>
        <v>-90.2</v>
      </c>
      <c r="F444" s="190"/>
    </row>
    <row r="445" spans="1:6" ht="14.25">
      <c r="A445" s="195">
        <v>2080804</v>
      </c>
      <c r="B445" s="196" t="s">
        <v>342</v>
      </c>
      <c r="C445" s="192">
        <v>10</v>
      </c>
      <c r="D445" s="192">
        <v>10</v>
      </c>
      <c r="E445" s="193">
        <f t="shared" si="7"/>
        <v>0</v>
      </c>
      <c r="F445" s="190"/>
    </row>
    <row r="446" spans="1:6" ht="15.75" customHeight="1">
      <c r="A446" s="195">
        <v>2080805</v>
      </c>
      <c r="B446" s="196" t="s">
        <v>343</v>
      </c>
      <c r="C446" s="192"/>
      <c r="D446" s="192">
        <v>440</v>
      </c>
      <c r="E446" s="193">
        <f t="shared" si="7"/>
      </c>
      <c r="F446" s="190"/>
    </row>
    <row r="447" spans="1:6" ht="14.25">
      <c r="A447" s="195">
        <v>2080806</v>
      </c>
      <c r="B447" s="196" t="s">
        <v>344</v>
      </c>
      <c r="C447" s="192"/>
      <c r="D447" s="192"/>
      <c r="E447" s="193">
        <f t="shared" si="7"/>
      </c>
      <c r="F447" s="190"/>
    </row>
    <row r="448" spans="1:6" ht="14.25">
      <c r="A448" s="195">
        <v>2080899</v>
      </c>
      <c r="B448" s="196" t="s">
        <v>345</v>
      </c>
      <c r="C448" s="192"/>
      <c r="D448" s="192">
        <v>5663</v>
      </c>
      <c r="E448" s="193">
        <f t="shared" si="7"/>
      </c>
      <c r="F448" s="190"/>
    </row>
    <row r="449" spans="1:6" ht="14.25">
      <c r="A449" s="191">
        <v>20809</v>
      </c>
      <c r="B449" s="191" t="s">
        <v>346</v>
      </c>
      <c r="C449" s="192">
        <f>SUM(C450:C455)</f>
        <v>1434</v>
      </c>
      <c r="D449" s="192">
        <f>SUM(D450:D455)</f>
        <v>1506</v>
      </c>
      <c r="E449" s="193">
        <f t="shared" si="7"/>
        <v>5</v>
      </c>
      <c r="F449" s="190"/>
    </row>
    <row r="450" spans="1:6" ht="14.25">
      <c r="A450" s="195">
        <v>2080901</v>
      </c>
      <c r="B450" s="196" t="s">
        <v>347</v>
      </c>
      <c r="C450" s="192">
        <v>1024</v>
      </c>
      <c r="D450" s="192">
        <v>629</v>
      </c>
      <c r="E450" s="193">
        <f t="shared" si="7"/>
        <v>-38.6</v>
      </c>
      <c r="F450" s="190"/>
    </row>
    <row r="451" spans="1:6" ht="14.25">
      <c r="A451" s="195">
        <v>2080902</v>
      </c>
      <c r="B451" s="196" t="s">
        <v>348</v>
      </c>
      <c r="C451" s="192">
        <v>166</v>
      </c>
      <c r="D451" s="192"/>
      <c r="E451" s="193">
        <f t="shared" si="7"/>
        <v>-100</v>
      </c>
      <c r="F451" s="190"/>
    </row>
    <row r="452" spans="1:6" ht="14.25">
      <c r="A452" s="195">
        <v>2080903</v>
      </c>
      <c r="B452" s="196" t="s">
        <v>349</v>
      </c>
      <c r="C452" s="192">
        <v>9</v>
      </c>
      <c r="D452" s="192"/>
      <c r="E452" s="193">
        <f t="shared" si="7"/>
        <v>-100</v>
      </c>
      <c r="F452" s="190"/>
    </row>
    <row r="453" spans="1:6" ht="15.75" customHeight="1">
      <c r="A453" s="195">
        <v>2080904</v>
      </c>
      <c r="B453" s="196" t="s">
        <v>350</v>
      </c>
      <c r="C453" s="192"/>
      <c r="D453" s="192"/>
      <c r="E453" s="193">
        <f t="shared" si="7"/>
      </c>
      <c r="F453" s="190"/>
    </row>
    <row r="454" spans="1:6" ht="14.25">
      <c r="A454" s="195">
        <v>2080905</v>
      </c>
      <c r="B454" s="196" t="s">
        <v>351</v>
      </c>
      <c r="C454" s="192">
        <v>235</v>
      </c>
      <c r="D454" s="192">
        <v>285</v>
      </c>
      <c r="E454" s="193">
        <f t="shared" si="7"/>
        <v>21.3</v>
      </c>
      <c r="F454" s="190"/>
    </row>
    <row r="455" spans="1:6" ht="14.25">
      <c r="A455" s="195">
        <v>2080999</v>
      </c>
      <c r="B455" s="196" t="s">
        <v>352</v>
      </c>
      <c r="C455" s="192"/>
      <c r="D455" s="192">
        <v>592</v>
      </c>
      <c r="E455" s="193">
        <f t="shared" si="7"/>
      </c>
      <c r="F455" s="190"/>
    </row>
    <row r="456" spans="1:6" ht="14.25">
      <c r="A456" s="191">
        <v>20810</v>
      </c>
      <c r="B456" s="191" t="s">
        <v>353</v>
      </c>
      <c r="C456" s="192">
        <f>SUM(C457:C463)</f>
        <v>605</v>
      </c>
      <c r="D456" s="192">
        <f>SUM(D457:D463)</f>
        <v>2060</v>
      </c>
      <c r="E456" s="193">
        <f t="shared" si="7"/>
        <v>240.5</v>
      </c>
      <c r="F456" s="190"/>
    </row>
    <row r="457" spans="1:6" ht="14.25">
      <c r="A457" s="195">
        <v>2081001</v>
      </c>
      <c r="B457" s="196" t="s">
        <v>354</v>
      </c>
      <c r="C457" s="192">
        <v>605</v>
      </c>
      <c r="D457" s="192">
        <v>300</v>
      </c>
      <c r="E457" s="193">
        <f t="shared" si="7"/>
        <v>-50.4</v>
      </c>
      <c r="F457" s="190"/>
    </row>
    <row r="458" spans="1:6" ht="14.25">
      <c r="A458" s="195">
        <v>2081002</v>
      </c>
      <c r="B458" s="196" t="s">
        <v>355</v>
      </c>
      <c r="C458" s="192"/>
      <c r="D458" s="192">
        <v>1560</v>
      </c>
      <c r="E458" s="193">
        <f t="shared" si="7"/>
      </c>
      <c r="F458" s="190"/>
    </row>
    <row r="459" spans="1:6" ht="14.25">
      <c r="A459" s="195">
        <v>2081003</v>
      </c>
      <c r="B459" s="196" t="s">
        <v>356</v>
      </c>
      <c r="C459" s="192"/>
      <c r="D459" s="192"/>
      <c r="E459" s="193">
        <f t="shared" si="7"/>
      </c>
      <c r="F459" s="190"/>
    </row>
    <row r="460" spans="1:6" ht="14.25">
      <c r="A460" s="195">
        <v>2081004</v>
      </c>
      <c r="B460" s="196" t="s">
        <v>357</v>
      </c>
      <c r="C460" s="192"/>
      <c r="D460" s="192">
        <v>200</v>
      </c>
      <c r="E460" s="193">
        <f t="shared" si="7"/>
      </c>
      <c r="F460" s="190"/>
    </row>
    <row r="461" spans="1:6" ht="14.25">
      <c r="A461" s="195">
        <v>2081005</v>
      </c>
      <c r="B461" s="196" t="s">
        <v>358</v>
      </c>
      <c r="C461" s="192"/>
      <c r="D461" s="192"/>
      <c r="E461" s="193">
        <f t="shared" si="7"/>
      </c>
      <c r="F461" s="190"/>
    </row>
    <row r="462" spans="1:6" ht="14.25">
      <c r="A462" s="195">
        <v>2081006</v>
      </c>
      <c r="B462" s="196" t="s">
        <v>359</v>
      </c>
      <c r="C462" s="192"/>
      <c r="D462" s="192"/>
      <c r="E462" s="193">
        <f t="shared" si="7"/>
      </c>
      <c r="F462" s="190"/>
    </row>
    <row r="463" spans="1:6" ht="15.75" customHeight="1">
      <c r="A463" s="195">
        <v>2081099</v>
      </c>
      <c r="B463" s="196" t="s">
        <v>360</v>
      </c>
      <c r="C463" s="192"/>
      <c r="D463" s="192"/>
      <c r="E463" s="193">
        <f t="shared" si="7"/>
      </c>
      <c r="F463" s="190"/>
    </row>
    <row r="464" spans="1:6" ht="14.25">
      <c r="A464" s="191">
        <v>20811</v>
      </c>
      <c r="B464" s="191" t="s">
        <v>361</v>
      </c>
      <c r="C464" s="192">
        <f>SUM(C465:C472)</f>
        <v>2677</v>
      </c>
      <c r="D464" s="192">
        <f>SUM(D465:D472)</f>
        <v>2717</v>
      </c>
      <c r="E464" s="193">
        <f t="shared" si="7"/>
        <v>1.5</v>
      </c>
      <c r="F464" s="190"/>
    </row>
    <row r="465" spans="1:6" ht="14.25">
      <c r="A465" s="195">
        <v>2081101</v>
      </c>
      <c r="B465" s="196" t="s">
        <v>37</v>
      </c>
      <c r="C465" s="192">
        <v>60</v>
      </c>
      <c r="D465" s="192">
        <v>124</v>
      </c>
      <c r="E465" s="193">
        <f t="shared" si="7"/>
        <v>106.7</v>
      </c>
      <c r="F465" s="190"/>
    </row>
    <row r="466" spans="1:6" ht="14.25">
      <c r="A466" s="195">
        <v>2081102</v>
      </c>
      <c r="B466" s="196" t="s">
        <v>38</v>
      </c>
      <c r="C466" s="192"/>
      <c r="D466" s="192"/>
      <c r="E466" s="193">
        <f t="shared" si="7"/>
      </c>
      <c r="F466" s="190"/>
    </row>
    <row r="467" spans="1:6" ht="14.25">
      <c r="A467" s="195">
        <v>2081103</v>
      </c>
      <c r="B467" s="196" t="s">
        <v>39</v>
      </c>
      <c r="C467" s="192"/>
      <c r="D467" s="192"/>
      <c r="E467" s="193">
        <f t="shared" si="7"/>
      </c>
      <c r="F467" s="190"/>
    </row>
    <row r="468" spans="1:6" ht="14.25">
      <c r="A468" s="195">
        <v>2081104</v>
      </c>
      <c r="B468" s="196" t="s">
        <v>362</v>
      </c>
      <c r="C468" s="192">
        <v>20</v>
      </c>
      <c r="D468" s="192"/>
      <c r="E468" s="193">
        <f aca="true" t="shared" si="8" ref="E468:E529">IF(C468=0,"",ROUND(D468/C468*100-100,1))</f>
        <v>-100</v>
      </c>
      <c r="F468" s="190"/>
    </row>
    <row r="469" spans="1:6" ht="14.25">
      <c r="A469" s="195">
        <v>2081105</v>
      </c>
      <c r="B469" s="196" t="s">
        <v>363</v>
      </c>
      <c r="C469" s="192">
        <v>5</v>
      </c>
      <c r="D469" s="192">
        <v>5</v>
      </c>
      <c r="E469" s="193">
        <f t="shared" si="8"/>
        <v>0</v>
      </c>
      <c r="F469" s="190"/>
    </row>
    <row r="470" spans="1:6" ht="14.25">
      <c r="A470" s="195">
        <v>2081106</v>
      </c>
      <c r="B470" s="196" t="s">
        <v>364</v>
      </c>
      <c r="C470" s="192"/>
      <c r="D470" s="192"/>
      <c r="E470" s="193">
        <f t="shared" si="8"/>
      </c>
      <c r="F470" s="190"/>
    </row>
    <row r="471" spans="1:6" ht="14.25">
      <c r="A471" s="195">
        <v>2081107</v>
      </c>
      <c r="B471" s="196" t="s">
        <v>365</v>
      </c>
      <c r="C471" s="192">
        <v>1500</v>
      </c>
      <c r="D471" s="192">
        <v>1248</v>
      </c>
      <c r="E471" s="193">
        <f t="shared" si="8"/>
        <v>-16.8</v>
      </c>
      <c r="F471" s="190"/>
    </row>
    <row r="472" spans="1:6" ht="14.25">
      <c r="A472" s="195">
        <v>2081199</v>
      </c>
      <c r="B472" s="196" t="s">
        <v>366</v>
      </c>
      <c r="C472" s="192">
        <v>1092</v>
      </c>
      <c r="D472" s="192">
        <v>1340</v>
      </c>
      <c r="E472" s="193">
        <f t="shared" si="8"/>
        <v>22.7</v>
      </c>
      <c r="F472" s="190"/>
    </row>
    <row r="473" spans="1:6" ht="14.25">
      <c r="A473" s="191">
        <v>20816</v>
      </c>
      <c r="B473" s="191" t="s">
        <v>367</v>
      </c>
      <c r="C473" s="192">
        <f>SUM(C474:C477)</f>
        <v>0</v>
      </c>
      <c r="D473" s="192">
        <f>SUM(D474:D477)</f>
        <v>0</v>
      </c>
      <c r="E473" s="193">
        <f t="shared" si="8"/>
      </c>
      <c r="F473" s="190"/>
    </row>
    <row r="474" spans="1:6" ht="15.75" customHeight="1">
      <c r="A474" s="195">
        <v>2081601</v>
      </c>
      <c r="B474" s="196" t="s">
        <v>37</v>
      </c>
      <c r="C474" s="192"/>
      <c r="D474" s="192"/>
      <c r="E474" s="193">
        <f t="shared" si="8"/>
      </c>
      <c r="F474" s="190"/>
    </row>
    <row r="475" spans="1:6" ht="14.25">
      <c r="A475" s="195">
        <v>2081602</v>
      </c>
      <c r="B475" s="196" t="s">
        <v>38</v>
      </c>
      <c r="C475" s="192"/>
      <c r="D475" s="192"/>
      <c r="E475" s="193">
        <f t="shared" si="8"/>
      </c>
      <c r="F475" s="190"/>
    </row>
    <row r="476" spans="1:6" ht="14.25">
      <c r="A476" s="195">
        <v>2081603</v>
      </c>
      <c r="B476" s="196" t="s">
        <v>39</v>
      </c>
      <c r="C476" s="192"/>
      <c r="D476" s="192"/>
      <c r="E476" s="193">
        <f t="shared" si="8"/>
      </c>
      <c r="F476" s="190"/>
    </row>
    <row r="477" spans="1:6" ht="14.25">
      <c r="A477" s="195">
        <v>2081699</v>
      </c>
      <c r="B477" s="196" t="s">
        <v>368</v>
      </c>
      <c r="C477" s="192"/>
      <c r="D477" s="192"/>
      <c r="E477" s="193">
        <f t="shared" si="8"/>
      </c>
      <c r="F477" s="190"/>
    </row>
    <row r="478" spans="1:6" ht="14.25">
      <c r="A478" s="191">
        <v>20819</v>
      </c>
      <c r="B478" s="191" t="s">
        <v>369</v>
      </c>
      <c r="C478" s="192">
        <f>SUM(C479:C480)</f>
        <v>15027</v>
      </c>
      <c r="D478" s="192">
        <f>SUM(D479:D480)</f>
        <v>300</v>
      </c>
      <c r="E478" s="193">
        <f t="shared" si="8"/>
        <v>-98</v>
      </c>
      <c r="F478" s="190"/>
    </row>
    <row r="479" spans="1:6" ht="14.25">
      <c r="A479" s="195">
        <v>2081901</v>
      </c>
      <c r="B479" s="196" t="s">
        <v>370</v>
      </c>
      <c r="C479" s="192"/>
      <c r="D479" s="192"/>
      <c r="E479" s="193">
        <f t="shared" si="8"/>
      </c>
      <c r="F479" s="190"/>
    </row>
    <row r="480" spans="1:6" ht="15.75" customHeight="1">
      <c r="A480" s="195">
        <v>2081902</v>
      </c>
      <c r="B480" s="196" t="s">
        <v>371</v>
      </c>
      <c r="C480" s="192">
        <v>15027</v>
      </c>
      <c r="D480" s="192">
        <v>300</v>
      </c>
      <c r="E480" s="193">
        <f t="shared" si="8"/>
        <v>-98</v>
      </c>
      <c r="F480" s="190"/>
    </row>
    <row r="481" spans="1:6" ht="14.25">
      <c r="A481" s="191">
        <v>20820</v>
      </c>
      <c r="B481" s="191" t="s">
        <v>372</v>
      </c>
      <c r="C481" s="192">
        <f>SUM(C482:C483)</f>
        <v>0</v>
      </c>
      <c r="D481" s="192">
        <f>SUM(D482:D483)</f>
        <v>0</v>
      </c>
      <c r="E481" s="193">
        <f t="shared" si="8"/>
      </c>
      <c r="F481" s="190"/>
    </row>
    <row r="482" spans="1:6" ht="14.25">
      <c r="A482" s="195">
        <v>2082001</v>
      </c>
      <c r="B482" s="196" t="s">
        <v>373</v>
      </c>
      <c r="C482" s="192"/>
      <c r="D482" s="192"/>
      <c r="E482" s="193">
        <f t="shared" si="8"/>
      </c>
      <c r="F482" s="190"/>
    </row>
    <row r="483" spans="1:6" ht="15.75" customHeight="1">
      <c r="A483" s="195">
        <v>2082002</v>
      </c>
      <c r="B483" s="196" t="s">
        <v>374</v>
      </c>
      <c r="C483" s="192"/>
      <c r="D483" s="192"/>
      <c r="E483" s="193">
        <f t="shared" si="8"/>
      </c>
      <c r="F483" s="190"/>
    </row>
    <row r="484" spans="1:6" ht="14.25">
      <c r="A484" s="191">
        <v>20821</v>
      </c>
      <c r="B484" s="194" t="s">
        <v>375</v>
      </c>
      <c r="C484" s="192">
        <f>SUM(C485:C486)</f>
        <v>500</v>
      </c>
      <c r="D484" s="192">
        <f>SUM(D485:D486)</f>
        <v>500</v>
      </c>
      <c r="E484" s="193">
        <f t="shared" si="8"/>
        <v>0</v>
      </c>
      <c r="F484" s="190"/>
    </row>
    <row r="485" spans="1:6" ht="15.75" customHeight="1">
      <c r="A485" s="195">
        <v>2082101</v>
      </c>
      <c r="B485" s="196" t="s">
        <v>376</v>
      </c>
      <c r="C485" s="192"/>
      <c r="D485" s="192"/>
      <c r="E485" s="193">
        <f t="shared" si="8"/>
      </c>
      <c r="F485" s="190"/>
    </row>
    <row r="486" spans="1:6" ht="14.25">
      <c r="A486" s="195">
        <v>2082102</v>
      </c>
      <c r="B486" s="196" t="s">
        <v>377</v>
      </c>
      <c r="C486" s="192">
        <v>500</v>
      </c>
      <c r="D486" s="192">
        <v>500</v>
      </c>
      <c r="E486" s="193">
        <f t="shared" si="8"/>
        <v>0</v>
      </c>
      <c r="F486" s="190"/>
    </row>
    <row r="487" spans="1:6" ht="15.75" customHeight="1">
      <c r="A487" s="191">
        <v>20824</v>
      </c>
      <c r="B487" s="191" t="s">
        <v>378</v>
      </c>
      <c r="C487" s="192">
        <f>SUM(C488:C489)</f>
        <v>0</v>
      </c>
      <c r="D487" s="192">
        <f>SUM(D488:D489)</f>
        <v>0</v>
      </c>
      <c r="E487" s="193">
        <f t="shared" si="8"/>
      </c>
      <c r="F487" s="190"/>
    </row>
    <row r="488" spans="1:6" ht="15.75" customHeight="1">
      <c r="A488" s="195">
        <v>2082401</v>
      </c>
      <c r="B488" s="196" t="s">
        <v>379</v>
      </c>
      <c r="C488" s="192"/>
      <c r="D488" s="192"/>
      <c r="E488" s="193">
        <f t="shared" si="8"/>
      </c>
      <c r="F488" s="190"/>
    </row>
    <row r="489" spans="1:6" ht="14.25">
      <c r="A489" s="195">
        <v>2082402</v>
      </c>
      <c r="B489" s="196" t="s">
        <v>380</v>
      </c>
      <c r="C489" s="192"/>
      <c r="D489" s="192"/>
      <c r="E489" s="193">
        <f t="shared" si="8"/>
      </c>
      <c r="F489" s="190"/>
    </row>
    <row r="490" spans="1:6" ht="14.25">
      <c r="A490" s="191">
        <v>20825</v>
      </c>
      <c r="B490" s="191" t="s">
        <v>381</v>
      </c>
      <c r="C490" s="192">
        <f>SUM(C491:C492)</f>
        <v>500</v>
      </c>
      <c r="D490" s="192">
        <f>SUM(D491:D492)</f>
        <v>500</v>
      </c>
      <c r="E490" s="193">
        <f t="shared" si="8"/>
        <v>0</v>
      </c>
      <c r="F490" s="190"/>
    </row>
    <row r="491" spans="1:6" ht="14.25">
      <c r="A491" s="195">
        <v>2082501</v>
      </c>
      <c r="B491" s="196" t="s">
        <v>382</v>
      </c>
      <c r="C491" s="192"/>
      <c r="D491" s="192"/>
      <c r="E491" s="193">
        <f t="shared" si="8"/>
      </c>
      <c r="F491" s="190"/>
    </row>
    <row r="492" spans="1:6" ht="14.25">
      <c r="A492" s="195">
        <v>2082502</v>
      </c>
      <c r="B492" s="196" t="s">
        <v>383</v>
      </c>
      <c r="C492" s="192">
        <v>500</v>
      </c>
      <c r="D492" s="192">
        <v>500</v>
      </c>
      <c r="E492" s="193">
        <f t="shared" si="8"/>
        <v>0</v>
      </c>
      <c r="F492" s="190"/>
    </row>
    <row r="493" spans="1:6" ht="15.75" customHeight="1">
      <c r="A493" s="191">
        <v>20826</v>
      </c>
      <c r="B493" s="191" t="s">
        <v>384</v>
      </c>
      <c r="C493" s="192">
        <f>SUM(C494)</f>
        <v>23814</v>
      </c>
      <c r="D493" s="192">
        <f>SUM(D494)</f>
        <v>23400</v>
      </c>
      <c r="E493" s="193">
        <f t="shared" si="8"/>
        <v>-1.7</v>
      </c>
      <c r="F493" s="190"/>
    </row>
    <row r="494" spans="1:6" ht="14.25">
      <c r="A494" s="195">
        <v>2082602</v>
      </c>
      <c r="B494" s="196" t="s">
        <v>385</v>
      </c>
      <c r="C494" s="192">
        <v>23814</v>
      </c>
      <c r="D494" s="192">
        <v>23400</v>
      </c>
      <c r="E494" s="193">
        <f t="shared" si="8"/>
        <v>-1.7</v>
      </c>
      <c r="F494" s="190"/>
    </row>
    <row r="495" spans="1:6" ht="14.25">
      <c r="A495" s="191">
        <v>20828</v>
      </c>
      <c r="B495" s="191" t="s">
        <v>386</v>
      </c>
      <c r="C495" s="192">
        <f>SUM(C496:C501)</f>
        <v>149</v>
      </c>
      <c r="D495" s="192">
        <f>SUM(D496:D501)</f>
        <v>270</v>
      </c>
      <c r="E495" s="193">
        <f t="shared" si="8"/>
        <v>81.2</v>
      </c>
      <c r="F495" s="190"/>
    </row>
    <row r="496" spans="1:6" ht="14.25">
      <c r="A496" s="195">
        <v>2082801</v>
      </c>
      <c r="B496" s="196" t="s">
        <v>37</v>
      </c>
      <c r="C496" s="192">
        <v>48</v>
      </c>
      <c r="D496" s="192">
        <v>62</v>
      </c>
      <c r="E496" s="193">
        <f t="shared" si="8"/>
        <v>29.2</v>
      </c>
      <c r="F496" s="190"/>
    </row>
    <row r="497" spans="1:6" ht="14.25">
      <c r="A497" s="195">
        <v>2082802</v>
      </c>
      <c r="B497" s="196" t="s">
        <v>38</v>
      </c>
      <c r="C497" s="192">
        <v>41</v>
      </c>
      <c r="D497" s="192">
        <v>40</v>
      </c>
      <c r="E497" s="193">
        <f t="shared" si="8"/>
        <v>-2.4</v>
      </c>
      <c r="F497" s="190"/>
    </row>
    <row r="498" spans="1:6" ht="14.25">
      <c r="A498" s="195">
        <v>2082803</v>
      </c>
      <c r="B498" s="196" t="s">
        <v>39</v>
      </c>
      <c r="C498" s="192"/>
      <c r="D498" s="192"/>
      <c r="E498" s="193">
        <f t="shared" si="8"/>
      </c>
      <c r="F498" s="190"/>
    </row>
    <row r="499" spans="1:6" ht="14.25">
      <c r="A499" s="195">
        <v>2082804</v>
      </c>
      <c r="B499" s="196" t="s">
        <v>311</v>
      </c>
      <c r="C499" s="192"/>
      <c r="D499" s="192">
        <v>70</v>
      </c>
      <c r="E499" s="193">
        <f t="shared" si="8"/>
      </c>
      <c r="F499" s="190"/>
    </row>
    <row r="500" spans="1:6" ht="14.25">
      <c r="A500" s="195">
        <v>2082850</v>
      </c>
      <c r="B500" s="196" t="s">
        <v>46</v>
      </c>
      <c r="C500" s="192">
        <v>23</v>
      </c>
      <c r="D500" s="192">
        <v>60</v>
      </c>
      <c r="E500" s="193">
        <f t="shared" si="8"/>
        <v>160.9</v>
      </c>
      <c r="F500" s="190"/>
    </row>
    <row r="501" spans="1:6" ht="14.25">
      <c r="A501" s="195">
        <v>2082899</v>
      </c>
      <c r="B501" s="196" t="s">
        <v>387</v>
      </c>
      <c r="C501" s="192">
        <v>37</v>
      </c>
      <c r="D501" s="192">
        <v>38</v>
      </c>
      <c r="E501" s="193">
        <f t="shared" si="8"/>
        <v>2.7</v>
      </c>
      <c r="F501" s="190"/>
    </row>
    <row r="502" spans="1:6" ht="14.25">
      <c r="A502" s="191">
        <v>20899</v>
      </c>
      <c r="B502" s="191" t="s">
        <v>388</v>
      </c>
      <c r="C502" s="192">
        <f>SUM(C503)</f>
        <v>1449</v>
      </c>
      <c r="D502" s="192">
        <f>SUM(D503)</f>
        <v>18872</v>
      </c>
      <c r="E502" s="193">
        <f t="shared" si="8"/>
        <v>1202.4</v>
      </c>
      <c r="F502" s="190"/>
    </row>
    <row r="503" spans="1:6" ht="14.25">
      <c r="A503" s="195">
        <v>2089901</v>
      </c>
      <c r="B503" s="196" t="s">
        <v>388</v>
      </c>
      <c r="C503" s="192">
        <v>1449</v>
      </c>
      <c r="D503" s="192">
        <v>18872</v>
      </c>
      <c r="E503" s="193">
        <f t="shared" si="8"/>
        <v>1202.4</v>
      </c>
      <c r="F503" s="190"/>
    </row>
    <row r="504" spans="1:6" ht="14.25">
      <c r="A504" s="191">
        <v>210</v>
      </c>
      <c r="B504" s="191" t="s">
        <v>389</v>
      </c>
      <c r="C504" s="192">
        <f>SUM(C505,C510,C524,C528,C540,C543,C547,C552,C556,C559,C561,C564,C566)</f>
        <v>79925</v>
      </c>
      <c r="D504" s="192">
        <f>SUM(D505,D510,D524,D528,D540,D543,D547,D552,D556,D559,D561,D564,D566)</f>
        <v>79751</v>
      </c>
      <c r="E504" s="193">
        <f t="shared" si="8"/>
        <v>-0.2</v>
      </c>
      <c r="F504" s="190"/>
    </row>
    <row r="505" spans="1:6" ht="14.25">
      <c r="A505" s="191">
        <v>21001</v>
      </c>
      <c r="B505" s="191" t="s">
        <v>390</v>
      </c>
      <c r="C505" s="192">
        <f>SUM(C506:C509)</f>
        <v>1022</v>
      </c>
      <c r="D505" s="192">
        <f>SUM(D506:D509)</f>
        <v>972</v>
      </c>
      <c r="E505" s="193">
        <f t="shared" si="8"/>
        <v>-4.9</v>
      </c>
      <c r="F505" s="190"/>
    </row>
    <row r="506" spans="1:6" ht="14.25">
      <c r="A506" s="195">
        <v>2100101</v>
      </c>
      <c r="B506" s="196" t="s">
        <v>37</v>
      </c>
      <c r="C506" s="192">
        <v>427</v>
      </c>
      <c r="D506" s="192">
        <v>419</v>
      </c>
      <c r="E506" s="193">
        <f t="shared" si="8"/>
        <v>-1.9</v>
      </c>
      <c r="F506" s="190"/>
    </row>
    <row r="507" spans="1:6" ht="14.25">
      <c r="A507" s="195">
        <v>2100102</v>
      </c>
      <c r="B507" s="196" t="s">
        <v>38</v>
      </c>
      <c r="C507" s="192"/>
      <c r="D507" s="192"/>
      <c r="E507" s="193">
        <f t="shared" si="8"/>
      </c>
      <c r="F507" s="190"/>
    </row>
    <row r="508" spans="1:6" ht="15.75" customHeight="1">
      <c r="A508" s="195">
        <v>2100103</v>
      </c>
      <c r="B508" s="196" t="s">
        <v>39</v>
      </c>
      <c r="C508" s="192"/>
      <c r="D508" s="192"/>
      <c r="E508" s="193">
        <f t="shared" si="8"/>
      </c>
      <c r="F508" s="190"/>
    </row>
    <row r="509" spans="1:6" ht="14.25">
      <c r="A509" s="195">
        <v>2100199</v>
      </c>
      <c r="B509" s="196" t="s">
        <v>391</v>
      </c>
      <c r="C509" s="192">
        <v>595</v>
      </c>
      <c r="D509" s="192">
        <v>553</v>
      </c>
      <c r="E509" s="193">
        <f t="shared" si="8"/>
        <v>-7.1</v>
      </c>
      <c r="F509" s="190"/>
    </row>
    <row r="510" spans="1:6" ht="14.25">
      <c r="A510" s="191">
        <v>21002</v>
      </c>
      <c r="B510" s="191" t="s">
        <v>392</v>
      </c>
      <c r="C510" s="192">
        <f>SUM(C511:C523)</f>
        <v>2140</v>
      </c>
      <c r="D510" s="192">
        <f>SUM(D511:D523)</f>
        <v>1500</v>
      </c>
      <c r="E510" s="193">
        <f t="shared" si="8"/>
        <v>-29.9</v>
      </c>
      <c r="F510" s="190"/>
    </row>
    <row r="511" spans="1:6" ht="14.25">
      <c r="A511" s="195">
        <v>2100201</v>
      </c>
      <c r="B511" s="196" t="s">
        <v>393</v>
      </c>
      <c r="C511" s="192">
        <v>1900</v>
      </c>
      <c r="D511" s="192">
        <v>1500</v>
      </c>
      <c r="E511" s="193">
        <f t="shared" si="8"/>
        <v>-21.1</v>
      </c>
      <c r="F511" s="190"/>
    </row>
    <row r="512" spans="1:6" ht="15.75" customHeight="1">
      <c r="A512" s="195">
        <v>2100202</v>
      </c>
      <c r="B512" s="196" t="s">
        <v>394</v>
      </c>
      <c r="C512" s="192"/>
      <c r="D512" s="192"/>
      <c r="E512" s="193">
        <f t="shared" si="8"/>
      </c>
      <c r="F512" s="190"/>
    </row>
    <row r="513" spans="1:6" ht="14.25">
      <c r="A513" s="195">
        <v>2100203</v>
      </c>
      <c r="B513" s="196" t="s">
        <v>395</v>
      </c>
      <c r="C513" s="192"/>
      <c r="D513" s="192"/>
      <c r="E513" s="193">
        <f t="shared" si="8"/>
      </c>
      <c r="F513" s="190"/>
    </row>
    <row r="514" spans="1:6" ht="14.25">
      <c r="A514" s="195">
        <v>2100204</v>
      </c>
      <c r="B514" s="196" t="s">
        <v>396</v>
      </c>
      <c r="C514" s="192"/>
      <c r="D514" s="192"/>
      <c r="E514" s="193">
        <f t="shared" si="8"/>
      </c>
      <c r="F514" s="190"/>
    </row>
    <row r="515" spans="1:6" ht="14.25">
      <c r="A515" s="195">
        <v>2100205</v>
      </c>
      <c r="B515" s="196" t="s">
        <v>397</v>
      </c>
      <c r="C515" s="192"/>
      <c r="D515" s="192"/>
      <c r="E515" s="193">
        <f t="shared" si="8"/>
      </c>
      <c r="F515" s="190"/>
    </row>
    <row r="516" spans="1:6" ht="14.25">
      <c r="A516" s="195">
        <v>2100206</v>
      </c>
      <c r="B516" s="196" t="s">
        <v>398</v>
      </c>
      <c r="C516" s="192"/>
      <c r="D516" s="192"/>
      <c r="E516" s="193">
        <f t="shared" si="8"/>
      </c>
      <c r="F516" s="190"/>
    </row>
    <row r="517" spans="1:6" ht="14.25">
      <c r="A517" s="195">
        <v>2100207</v>
      </c>
      <c r="B517" s="196" t="s">
        <v>399</v>
      </c>
      <c r="C517" s="192"/>
      <c r="D517" s="192"/>
      <c r="E517" s="193">
        <f t="shared" si="8"/>
      </c>
      <c r="F517" s="190"/>
    </row>
    <row r="518" spans="1:6" ht="14.25">
      <c r="A518" s="195">
        <v>2100208</v>
      </c>
      <c r="B518" s="196" t="s">
        <v>400</v>
      </c>
      <c r="C518" s="192"/>
      <c r="D518" s="192"/>
      <c r="E518" s="193">
        <f t="shared" si="8"/>
      </c>
      <c r="F518" s="190"/>
    </row>
    <row r="519" spans="1:6" ht="14.25">
      <c r="A519" s="195">
        <v>2100209</v>
      </c>
      <c r="B519" s="196" t="s">
        <v>401</v>
      </c>
      <c r="C519" s="192"/>
      <c r="D519" s="192"/>
      <c r="E519" s="193">
        <f t="shared" si="8"/>
      </c>
      <c r="F519" s="190"/>
    </row>
    <row r="520" spans="1:6" ht="14.25">
      <c r="A520" s="195">
        <v>2100210</v>
      </c>
      <c r="B520" s="196" t="s">
        <v>402</v>
      </c>
      <c r="C520" s="192"/>
      <c r="D520" s="192"/>
      <c r="E520" s="193">
        <f t="shared" si="8"/>
      </c>
      <c r="F520" s="190"/>
    </row>
    <row r="521" spans="1:6" ht="14.25">
      <c r="A521" s="195">
        <v>2100211</v>
      </c>
      <c r="B521" s="196" t="s">
        <v>403</v>
      </c>
      <c r="C521" s="192"/>
      <c r="D521" s="192"/>
      <c r="E521" s="193">
        <f t="shared" si="8"/>
      </c>
      <c r="F521" s="190"/>
    </row>
    <row r="522" spans="1:6" ht="14.25">
      <c r="A522" s="195">
        <v>2100212</v>
      </c>
      <c r="B522" s="196" t="s">
        <v>404</v>
      </c>
      <c r="C522" s="192"/>
      <c r="D522" s="192"/>
      <c r="E522" s="193"/>
      <c r="F522" s="190"/>
    </row>
    <row r="523" spans="1:6" ht="14.25">
      <c r="A523" s="195">
        <v>2100299</v>
      </c>
      <c r="B523" s="196" t="s">
        <v>405</v>
      </c>
      <c r="C523" s="192">
        <v>240</v>
      </c>
      <c r="D523" s="192"/>
      <c r="E523" s="193">
        <f t="shared" si="8"/>
        <v>-100</v>
      </c>
      <c r="F523" s="190"/>
    </row>
    <row r="524" spans="1:6" ht="14.25">
      <c r="A524" s="191">
        <v>21003</v>
      </c>
      <c r="B524" s="191" t="s">
        <v>406</v>
      </c>
      <c r="C524" s="192">
        <f>SUM(C525:C527)</f>
        <v>4284</v>
      </c>
      <c r="D524" s="192">
        <f>SUM(D525:D527)</f>
        <v>2729</v>
      </c>
      <c r="E524" s="193">
        <f t="shared" si="8"/>
        <v>-36.3</v>
      </c>
      <c r="F524" s="190"/>
    </row>
    <row r="525" spans="1:6" ht="15.75" customHeight="1">
      <c r="A525" s="195">
        <v>2100301</v>
      </c>
      <c r="B525" s="196" t="s">
        <v>407</v>
      </c>
      <c r="C525" s="192"/>
      <c r="D525" s="192"/>
      <c r="E525" s="193">
        <f t="shared" si="8"/>
      </c>
      <c r="F525" s="190"/>
    </row>
    <row r="526" spans="1:6" ht="14.25">
      <c r="A526" s="195">
        <v>2100302</v>
      </c>
      <c r="B526" s="196" t="s">
        <v>408</v>
      </c>
      <c r="C526" s="192">
        <v>1500</v>
      </c>
      <c r="D526" s="192">
        <v>1500</v>
      </c>
      <c r="E526" s="193">
        <f t="shared" si="8"/>
        <v>0</v>
      </c>
      <c r="F526" s="190"/>
    </row>
    <row r="527" spans="1:6" ht="14.25">
      <c r="A527" s="195">
        <v>2100399</v>
      </c>
      <c r="B527" s="196" t="s">
        <v>409</v>
      </c>
      <c r="C527" s="192">
        <v>2784</v>
      </c>
      <c r="D527" s="192">
        <v>1229</v>
      </c>
      <c r="E527" s="193">
        <f t="shared" si="8"/>
        <v>-55.9</v>
      </c>
      <c r="F527" s="190"/>
    </row>
    <row r="528" spans="1:6" ht="15.75" customHeight="1">
      <c r="A528" s="191">
        <v>21004</v>
      </c>
      <c r="B528" s="191" t="s">
        <v>410</v>
      </c>
      <c r="C528" s="192">
        <f>SUM(C529:C539)</f>
        <v>8857</v>
      </c>
      <c r="D528" s="192">
        <f>SUM(D529:D539)</f>
        <v>9173</v>
      </c>
      <c r="E528" s="193">
        <f t="shared" si="8"/>
        <v>3.6</v>
      </c>
      <c r="F528" s="190"/>
    </row>
    <row r="529" spans="1:6" ht="14.25">
      <c r="A529" s="195">
        <v>2100401</v>
      </c>
      <c r="B529" s="196" t="s">
        <v>411</v>
      </c>
      <c r="C529" s="192">
        <v>825</v>
      </c>
      <c r="D529" s="192">
        <v>1014</v>
      </c>
      <c r="E529" s="193">
        <f t="shared" si="8"/>
        <v>22.9</v>
      </c>
      <c r="F529" s="190"/>
    </row>
    <row r="530" spans="1:6" ht="14.25">
      <c r="A530" s="195">
        <v>2100402</v>
      </c>
      <c r="B530" s="196" t="s">
        <v>412</v>
      </c>
      <c r="C530" s="192">
        <v>530</v>
      </c>
      <c r="D530" s="192">
        <v>524</v>
      </c>
      <c r="E530" s="193">
        <f aca="true" t="shared" si="9" ref="E530:E590">IF(C530=0,"",ROUND(D530/C530*100-100,1))</f>
        <v>-1.1</v>
      </c>
      <c r="F530" s="190"/>
    </row>
    <row r="531" spans="1:6" ht="14.25">
      <c r="A531" s="195">
        <v>2100403</v>
      </c>
      <c r="B531" s="196" t="s">
        <v>413</v>
      </c>
      <c r="C531" s="192">
        <v>294</v>
      </c>
      <c r="D531" s="192">
        <v>291</v>
      </c>
      <c r="E531" s="193">
        <f t="shared" si="9"/>
        <v>-1</v>
      </c>
      <c r="F531" s="190"/>
    </row>
    <row r="532" spans="1:6" ht="15.75" customHeight="1">
      <c r="A532" s="195">
        <v>2100404</v>
      </c>
      <c r="B532" s="196" t="s">
        <v>414</v>
      </c>
      <c r="C532" s="192"/>
      <c r="D532" s="192"/>
      <c r="E532" s="193">
        <f t="shared" si="9"/>
      </c>
      <c r="F532" s="190"/>
    </row>
    <row r="533" spans="1:6" ht="14.25">
      <c r="A533" s="195">
        <v>2100405</v>
      </c>
      <c r="B533" s="196" t="s">
        <v>415</v>
      </c>
      <c r="C533" s="192"/>
      <c r="D533" s="192"/>
      <c r="E533" s="193">
        <f t="shared" si="9"/>
      </c>
      <c r="F533" s="190"/>
    </row>
    <row r="534" spans="1:6" ht="14.25">
      <c r="A534" s="195">
        <v>2100406</v>
      </c>
      <c r="B534" s="196" t="s">
        <v>416</v>
      </c>
      <c r="C534" s="192"/>
      <c r="D534" s="192"/>
      <c r="E534" s="193">
        <f t="shared" si="9"/>
      </c>
      <c r="F534" s="190"/>
    </row>
    <row r="535" spans="1:6" ht="14.25">
      <c r="A535" s="195">
        <v>2100407</v>
      </c>
      <c r="B535" s="196" t="s">
        <v>417</v>
      </c>
      <c r="C535" s="192"/>
      <c r="D535" s="192"/>
      <c r="E535" s="193">
        <f t="shared" si="9"/>
      </c>
      <c r="F535" s="190"/>
    </row>
    <row r="536" spans="1:6" ht="14.25">
      <c r="A536" s="195">
        <v>2100408</v>
      </c>
      <c r="B536" s="196" t="s">
        <v>418</v>
      </c>
      <c r="C536" s="192">
        <v>4903</v>
      </c>
      <c r="D536" s="192">
        <v>5206</v>
      </c>
      <c r="E536" s="193">
        <f t="shared" si="9"/>
        <v>6.2</v>
      </c>
      <c r="F536" s="190"/>
    </row>
    <row r="537" spans="1:6" ht="14.25">
      <c r="A537" s="195">
        <v>2100409</v>
      </c>
      <c r="B537" s="196" t="s">
        <v>419</v>
      </c>
      <c r="C537" s="192">
        <v>2305</v>
      </c>
      <c r="D537" s="192">
        <v>819</v>
      </c>
      <c r="E537" s="193">
        <f t="shared" si="9"/>
        <v>-64.5</v>
      </c>
      <c r="F537" s="190"/>
    </row>
    <row r="538" spans="1:6" ht="14.25">
      <c r="A538" s="195">
        <v>2100410</v>
      </c>
      <c r="B538" s="196" t="s">
        <v>420</v>
      </c>
      <c r="C538" s="192"/>
      <c r="D538" s="192">
        <v>1319</v>
      </c>
      <c r="E538" s="193">
        <f t="shared" si="9"/>
      </c>
      <c r="F538" s="190"/>
    </row>
    <row r="539" spans="1:6" ht="14.25">
      <c r="A539" s="195">
        <v>2100499</v>
      </c>
      <c r="B539" s="196" t="s">
        <v>421</v>
      </c>
      <c r="C539" s="192"/>
      <c r="D539" s="192"/>
      <c r="E539" s="193">
        <f t="shared" si="9"/>
      </c>
      <c r="F539" s="190"/>
    </row>
    <row r="540" spans="1:6" ht="14.25">
      <c r="A540" s="191">
        <v>21006</v>
      </c>
      <c r="B540" s="191" t="s">
        <v>422</v>
      </c>
      <c r="C540" s="192">
        <f>SUM(C541:C542)</f>
        <v>0</v>
      </c>
      <c r="D540" s="192">
        <f>SUM(D541:D542)</f>
        <v>0</v>
      </c>
      <c r="E540" s="193">
        <f t="shared" si="9"/>
      </c>
      <c r="F540" s="190"/>
    </row>
    <row r="541" spans="1:6" ht="14.25">
      <c r="A541" s="195">
        <v>2100601</v>
      </c>
      <c r="B541" s="196" t="s">
        <v>423</v>
      </c>
      <c r="C541" s="192"/>
      <c r="D541" s="192"/>
      <c r="E541" s="193">
        <f t="shared" si="9"/>
      </c>
      <c r="F541" s="190"/>
    </row>
    <row r="542" spans="1:6" ht="14.25">
      <c r="A542" s="195">
        <v>2100699</v>
      </c>
      <c r="B542" s="196" t="s">
        <v>424</v>
      </c>
      <c r="C542" s="192"/>
      <c r="D542" s="192"/>
      <c r="E542" s="193">
        <f t="shared" si="9"/>
      </c>
      <c r="F542" s="190"/>
    </row>
    <row r="543" spans="1:6" ht="14.25">
      <c r="A543" s="191">
        <v>21007</v>
      </c>
      <c r="B543" s="194" t="s">
        <v>425</v>
      </c>
      <c r="C543" s="192">
        <f>SUM(C544:C546)</f>
        <v>4035</v>
      </c>
      <c r="D543" s="192">
        <f>SUM(D544:D546)</f>
        <v>3855</v>
      </c>
      <c r="E543" s="193">
        <f t="shared" si="9"/>
        <v>-4.5</v>
      </c>
      <c r="F543" s="190"/>
    </row>
    <row r="544" spans="1:6" ht="14.25">
      <c r="A544" s="195">
        <v>2100716</v>
      </c>
      <c r="B544" s="196" t="s">
        <v>426</v>
      </c>
      <c r="C544" s="192">
        <v>575</v>
      </c>
      <c r="D544" s="192">
        <v>480</v>
      </c>
      <c r="E544" s="193">
        <f t="shared" si="9"/>
        <v>-16.5</v>
      </c>
      <c r="F544" s="190"/>
    </row>
    <row r="545" spans="1:6" ht="14.25">
      <c r="A545" s="195">
        <v>2100717</v>
      </c>
      <c r="B545" s="196" t="s">
        <v>427</v>
      </c>
      <c r="C545" s="192">
        <v>2986</v>
      </c>
      <c r="D545" s="192">
        <v>3375</v>
      </c>
      <c r="E545" s="193">
        <f t="shared" si="9"/>
        <v>13</v>
      </c>
      <c r="F545" s="190"/>
    </row>
    <row r="546" spans="1:6" ht="14.25">
      <c r="A546" s="195">
        <v>2100799</v>
      </c>
      <c r="B546" s="196" t="s">
        <v>428</v>
      </c>
      <c r="C546" s="192">
        <v>474</v>
      </c>
      <c r="D546" s="192"/>
      <c r="E546" s="193">
        <f t="shared" si="9"/>
        <v>-100</v>
      </c>
      <c r="F546" s="190"/>
    </row>
    <row r="547" spans="1:6" ht="15.75" customHeight="1">
      <c r="A547" s="191">
        <v>21011</v>
      </c>
      <c r="B547" s="191" t="s">
        <v>429</v>
      </c>
      <c r="C547" s="192">
        <f>SUM(C548:C551)</f>
        <v>9791</v>
      </c>
      <c r="D547" s="192">
        <f>SUM(D548:D551)</f>
        <v>9883</v>
      </c>
      <c r="E547" s="193">
        <f t="shared" si="9"/>
        <v>0.9</v>
      </c>
      <c r="F547" s="190"/>
    </row>
    <row r="548" spans="1:6" ht="15.75" customHeight="1">
      <c r="A548" s="195" t="s">
        <v>430</v>
      </c>
      <c r="B548" s="196" t="s">
        <v>431</v>
      </c>
      <c r="C548" s="192">
        <v>1211</v>
      </c>
      <c r="D548" s="192">
        <v>1236</v>
      </c>
      <c r="E548" s="193">
        <f t="shared" si="9"/>
        <v>2.1</v>
      </c>
      <c r="F548" s="190"/>
    </row>
    <row r="549" spans="1:6" ht="14.25">
      <c r="A549" s="195" t="s">
        <v>432</v>
      </c>
      <c r="B549" s="196" t="s">
        <v>433</v>
      </c>
      <c r="C549" s="192">
        <v>6562</v>
      </c>
      <c r="D549" s="192">
        <v>6981</v>
      </c>
      <c r="E549" s="193">
        <f t="shared" si="9"/>
        <v>6.4</v>
      </c>
      <c r="F549" s="190"/>
    </row>
    <row r="550" spans="1:6" ht="14.25">
      <c r="A550" s="195" t="s">
        <v>434</v>
      </c>
      <c r="B550" s="196" t="s">
        <v>435</v>
      </c>
      <c r="C550" s="192">
        <v>1000</v>
      </c>
      <c r="D550" s="192">
        <v>600</v>
      </c>
      <c r="E550" s="193">
        <f t="shared" si="9"/>
        <v>-40</v>
      </c>
      <c r="F550" s="190"/>
    </row>
    <row r="551" spans="1:6" ht="14.25">
      <c r="A551" s="195" t="s">
        <v>436</v>
      </c>
      <c r="B551" s="196" t="s">
        <v>437</v>
      </c>
      <c r="C551" s="192">
        <v>1018</v>
      </c>
      <c r="D551" s="192">
        <v>1066</v>
      </c>
      <c r="E551" s="193">
        <f t="shared" si="9"/>
        <v>4.7</v>
      </c>
      <c r="F551" s="190"/>
    </row>
    <row r="552" spans="1:6" ht="14.25">
      <c r="A552" s="191">
        <v>21012</v>
      </c>
      <c r="B552" s="191" t="s">
        <v>438</v>
      </c>
      <c r="C552" s="192">
        <f>SUM(C554,C555)</f>
        <v>47828</v>
      </c>
      <c r="D552" s="192">
        <f>SUM(D554,D555)</f>
        <v>51277</v>
      </c>
      <c r="E552" s="193">
        <f t="shared" si="9"/>
        <v>7.2</v>
      </c>
      <c r="F552" s="190"/>
    </row>
    <row r="553" spans="1:6" ht="14.25">
      <c r="A553" s="195">
        <v>2101201</v>
      </c>
      <c r="B553" s="196" t="s">
        <v>439</v>
      </c>
      <c r="C553" s="192"/>
      <c r="D553" s="192"/>
      <c r="E553" s="193"/>
      <c r="F553" s="190"/>
    </row>
    <row r="554" spans="1:6" ht="14.25">
      <c r="A554" s="195">
        <v>2101202</v>
      </c>
      <c r="B554" s="196" t="s">
        <v>440</v>
      </c>
      <c r="C554" s="192">
        <v>47028</v>
      </c>
      <c r="D554" s="192">
        <v>50777</v>
      </c>
      <c r="E554" s="193">
        <f t="shared" si="9"/>
        <v>8</v>
      </c>
      <c r="F554" s="190"/>
    </row>
    <row r="555" spans="1:6" ht="14.25">
      <c r="A555" s="195">
        <v>2101299</v>
      </c>
      <c r="B555" s="196" t="s">
        <v>441</v>
      </c>
      <c r="C555" s="192">
        <v>800</v>
      </c>
      <c r="D555" s="192">
        <v>500</v>
      </c>
      <c r="E555" s="193">
        <f t="shared" si="9"/>
        <v>-37.5</v>
      </c>
      <c r="F555" s="190"/>
    </row>
    <row r="556" spans="1:6" ht="14.25">
      <c r="A556" s="191">
        <v>21013</v>
      </c>
      <c r="B556" s="191" t="s">
        <v>442</v>
      </c>
      <c r="C556" s="192">
        <f>SUM(C557:C558)</f>
        <v>1736</v>
      </c>
      <c r="D556" s="192">
        <f>SUM(D557:D558)</f>
        <v>25</v>
      </c>
      <c r="E556" s="193">
        <f t="shared" si="9"/>
        <v>-98.6</v>
      </c>
      <c r="F556" s="190"/>
    </row>
    <row r="557" spans="1:6" ht="15.75" customHeight="1">
      <c r="A557" s="195">
        <v>2101301</v>
      </c>
      <c r="B557" s="196" t="s">
        <v>443</v>
      </c>
      <c r="C557" s="192">
        <v>1696</v>
      </c>
      <c r="D557" s="192">
        <v>20</v>
      </c>
      <c r="E557" s="193">
        <f t="shared" si="9"/>
        <v>-98.8</v>
      </c>
      <c r="F557" s="190"/>
    </row>
    <row r="558" spans="1:6" ht="14.25">
      <c r="A558" s="195">
        <v>2101302</v>
      </c>
      <c r="B558" s="196" t="s">
        <v>444</v>
      </c>
      <c r="C558" s="192">
        <v>40</v>
      </c>
      <c r="D558" s="192">
        <v>5</v>
      </c>
      <c r="E558" s="193">
        <f t="shared" si="9"/>
        <v>-87.5</v>
      </c>
      <c r="F558" s="190"/>
    </row>
    <row r="559" spans="1:6" ht="14.25">
      <c r="A559" s="191">
        <v>21014</v>
      </c>
      <c r="B559" s="191" t="s">
        <v>445</v>
      </c>
      <c r="C559" s="192">
        <f>SUM(C560)</f>
        <v>232</v>
      </c>
      <c r="D559" s="192">
        <f>SUM(D560)</f>
        <v>251</v>
      </c>
      <c r="E559" s="193">
        <f t="shared" si="9"/>
        <v>8.2</v>
      </c>
      <c r="F559" s="190"/>
    </row>
    <row r="560" spans="1:6" ht="14.25">
      <c r="A560" s="195">
        <v>2101401</v>
      </c>
      <c r="B560" s="196" t="s">
        <v>446</v>
      </c>
      <c r="C560" s="192">
        <v>232</v>
      </c>
      <c r="D560" s="192">
        <v>251</v>
      </c>
      <c r="E560" s="193">
        <f t="shared" si="9"/>
        <v>8.2</v>
      </c>
      <c r="F560" s="190"/>
    </row>
    <row r="561" spans="1:6" ht="14.25">
      <c r="A561" s="191">
        <v>21015</v>
      </c>
      <c r="B561" s="191" t="s">
        <v>447</v>
      </c>
      <c r="C561" s="192">
        <f>SUM(C562:C563)</f>
        <v>0</v>
      </c>
      <c r="D561" s="192">
        <f>SUM(D562:D563)</f>
        <v>86</v>
      </c>
      <c r="E561" s="193">
        <f t="shared" si="9"/>
      </c>
      <c r="F561" s="190"/>
    </row>
    <row r="562" spans="1:6" ht="14.25">
      <c r="A562" s="195">
        <v>2101501</v>
      </c>
      <c r="B562" s="196" t="s">
        <v>37</v>
      </c>
      <c r="C562" s="192"/>
      <c r="D562" s="192">
        <v>50</v>
      </c>
      <c r="E562" s="193">
        <f t="shared" si="9"/>
      </c>
      <c r="F562" s="190"/>
    </row>
    <row r="563" spans="1:6" ht="14.25">
      <c r="A563" s="195">
        <v>2101599</v>
      </c>
      <c r="B563" s="196" t="s">
        <v>448</v>
      </c>
      <c r="C563" s="192"/>
      <c r="D563" s="192">
        <v>36</v>
      </c>
      <c r="E563" s="193">
        <f t="shared" si="9"/>
      </c>
      <c r="F563" s="190"/>
    </row>
    <row r="564" spans="1:6" ht="14.25">
      <c r="A564" s="191">
        <v>21016</v>
      </c>
      <c r="B564" s="191" t="s">
        <v>449</v>
      </c>
      <c r="C564" s="192">
        <f>C565</f>
        <v>0</v>
      </c>
      <c r="D564" s="192">
        <f>D565</f>
        <v>0</v>
      </c>
      <c r="E564" s="193"/>
      <c r="F564" s="190"/>
    </row>
    <row r="565" spans="1:6" ht="14.25">
      <c r="A565" s="195">
        <v>2101601</v>
      </c>
      <c r="B565" s="196" t="s">
        <v>449</v>
      </c>
      <c r="C565" s="192"/>
      <c r="D565" s="192"/>
      <c r="E565" s="193"/>
      <c r="F565" s="190"/>
    </row>
    <row r="566" spans="1:6" ht="15.75" customHeight="1">
      <c r="A566" s="191">
        <v>21099</v>
      </c>
      <c r="B566" s="191" t="s">
        <v>450</v>
      </c>
      <c r="C566" s="192">
        <f>SUM(C567)</f>
        <v>0</v>
      </c>
      <c r="D566" s="192">
        <f>SUM(D567)</f>
        <v>0</v>
      </c>
      <c r="E566" s="193">
        <f t="shared" si="9"/>
      </c>
      <c r="F566" s="190"/>
    </row>
    <row r="567" spans="1:6" ht="14.25">
      <c r="A567" s="195">
        <v>2109901</v>
      </c>
      <c r="B567" s="196" t="s">
        <v>450</v>
      </c>
      <c r="C567" s="192"/>
      <c r="D567" s="192"/>
      <c r="E567" s="193">
        <f t="shared" si="9"/>
      </c>
      <c r="F567" s="190"/>
    </row>
    <row r="568" spans="1:6" ht="14.25">
      <c r="A568" s="191">
        <v>211</v>
      </c>
      <c r="B568" s="191" t="s">
        <v>451</v>
      </c>
      <c r="C568" s="192">
        <f>SUM(C569,C579,C583,C591,C597,C603,C609,C611,C617,C619,C621)</f>
        <v>3789</v>
      </c>
      <c r="D568" s="192">
        <f>SUM(D569,D579,D583,D591,D597,D603,D609,D611,D617,D619,D621)</f>
        <v>13223</v>
      </c>
      <c r="E568" s="193">
        <f t="shared" si="9"/>
        <v>249</v>
      </c>
      <c r="F568" s="190"/>
    </row>
    <row r="569" spans="1:6" ht="14.25">
      <c r="A569" s="191">
        <v>21101</v>
      </c>
      <c r="B569" s="191" t="s">
        <v>452</v>
      </c>
      <c r="C569" s="192">
        <f>SUM(C570:C578)</f>
        <v>758</v>
      </c>
      <c r="D569" s="192">
        <f>SUM(D570:D578)</f>
        <v>1182</v>
      </c>
      <c r="E569" s="193">
        <f t="shared" si="9"/>
        <v>55.9</v>
      </c>
      <c r="F569" s="190"/>
    </row>
    <row r="570" spans="1:6" ht="14.25">
      <c r="A570" s="195">
        <v>2110101</v>
      </c>
      <c r="B570" s="196" t="s">
        <v>37</v>
      </c>
      <c r="C570" s="192">
        <v>746</v>
      </c>
      <c r="D570" s="192">
        <v>1169</v>
      </c>
      <c r="E570" s="193">
        <f t="shared" si="9"/>
        <v>56.7</v>
      </c>
      <c r="F570" s="190"/>
    </row>
    <row r="571" spans="1:6" ht="14.25">
      <c r="A571" s="195">
        <v>2110102</v>
      </c>
      <c r="B571" s="196" t="s">
        <v>38</v>
      </c>
      <c r="C571" s="192"/>
      <c r="D571" s="192"/>
      <c r="E571" s="193">
        <f t="shared" si="9"/>
      </c>
      <c r="F571" s="190"/>
    </row>
    <row r="572" spans="1:6" ht="14.25">
      <c r="A572" s="195">
        <v>2110103</v>
      </c>
      <c r="B572" s="196" t="s">
        <v>39</v>
      </c>
      <c r="C572" s="192">
        <v>12</v>
      </c>
      <c r="D572" s="192">
        <v>13</v>
      </c>
      <c r="E572" s="193">
        <f t="shared" si="9"/>
        <v>8.3</v>
      </c>
      <c r="F572" s="190"/>
    </row>
    <row r="573" spans="1:6" ht="14.25">
      <c r="A573" s="195">
        <v>2110104</v>
      </c>
      <c r="B573" s="196" t="s">
        <v>453</v>
      </c>
      <c r="C573" s="192"/>
      <c r="D573" s="192"/>
      <c r="E573" s="193">
        <f t="shared" si="9"/>
      </c>
      <c r="F573" s="190"/>
    </row>
    <row r="574" spans="1:6" ht="14.25">
      <c r="A574" s="195">
        <v>2110105</v>
      </c>
      <c r="B574" s="196" t="s">
        <v>454</v>
      </c>
      <c r="C574" s="192"/>
      <c r="D574" s="192"/>
      <c r="E574" s="193">
        <f t="shared" si="9"/>
      </c>
      <c r="F574" s="190"/>
    </row>
    <row r="575" spans="1:6" ht="14.25">
      <c r="A575" s="195">
        <v>2110106</v>
      </c>
      <c r="B575" s="196" t="s">
        <v>455</v>
      </c>
      <c r="C575" s="192"/>
      <c r="D575" s="192"/>
      <c r="E575" s="193">
        <f t="shared" si="9"/>
      </c>
      <c r="F575" s="190"/>
    </row>
    <row r="576" spans="1:6" ht="15.75" customHeight="1">
      <c r="A576" s="195">
        <v>2110107</v>
      </c>
      <c r="B576" s="196" t="s">
        <v>456</v>
      </c>
      <c r="C576" s="192"/>
      <c r="D576" s="192"/>
      <c r="E576" s="193">
        <f t="shared" si="9"/>
      </c>
      <c r="F576" s="190"/>
    </row>
    <row r="577" spans="1:6" ht="15.75" customHeight="1">
      <c r="A577" s="195">
        <v>2110108</v>
      </c>
      <c r="B577" s="196" t="s">
        <v>457</v>
      </c>
      <c r="C577" s="192"/>
      <c r="D577" s="192"/>
      <c r="E577" s="193">
        <f t="shared" si="9"/>
      </c>
      <c r="F577" s="190"/>
    </row>
    <row r="578" spans="1:6" ht="14.25">
      <c r="A578" s="195">
        <v>2110199</v>
      </c>
      <c r="B578" s="196" t="s">
        <v>458</v>
      </c>
      <c r="C578" s="192"/>
      <c r="D578" s="192"/>
      <c r="E578" s="193">
        <f t="shared" si="9"/>
      </c>
      <c r="F578" s="190"/>
    </row>
    <row r="579" spans="1:6" ht="14.25">
      <c r="A579" s="191">
        <v>21102</v>
      </c>
      <c r="B579" s="191" t="s">
        <v>459</v>
      </c>
      <c r="C579" s="192">
        <f>SUM(C580:C582)</f>
        <v>1251</v>
      </c>
      <c r="D579" s="192">
        <f>SUM(D580:D582)</f>
        <v>1971</v>
      </c>
      <c r="E579" s="193">
        <f t="shared" si="9"/>
        <v>57.6</v>
      </c>
      <c r="F579" s="190"/>
    </row>
    <row r="580" spans="1:6" ht="14.25">
      <c r="A580" s="195">
        <v>2110203</v>
      </c>
      <c r="B580" s="196" t="s">
        <v>460</v>
      </c>
      <c r="C580" s="192"/>
      <c r="D580" s="192"/>
      <c r="E580" s="193">
        <f t="shared" si="9"/>
      </c>
      <c r="F580" s="190"/>
    </row>
    <row r="581" spans="1:6" ht="14.25">
      <c r="A581" s="195">
        <v>2110204</v>
      </c>
      <c r="B581" s="196" t="s">
        <v>461</v>
      </c>
      <c r="C581" s="192"/>
      <c r="D581" s="192"/>
      <c r="E581" s="193">
        <f t="shared" si="9"/>
      </c>
      <c r="F581" s="190"/>
    </row>
    <row r="582" spans="1:6" ht="14.25">
      <c r="A582" s="195">
        <v>2110299</v>
      </c>
      <c r="B582" s="196" t="s">
        <v>462</v>
      </c>
      <c r="C582" s="192">
        <v>1251</v>
      </c>
      <c r="D582" s="198">
        <v>1971</v>
      </c>
      <c r="E582" s="193">
        <f t="shared" si="9"/>
        <v>57.6</v>
      </c>
      <c r="F582" s="190"/>
    </row>
    <row r="583" spans="1:6" ht="14.25">
      <c r="A583" s="191">
        <v>21103</v>
      </c>
      <c r="B583" s="191" t="s">
        <v>463</v>
      </c>
      <c r="C583" s="192">
        <f>SUM(C584:C590)</f>
        <v>1780</v>
      </c>
      <c r="D583" s="198">
        <f>SUM(D584:D590)</f>
        <v>9958</v>
      </c>
      <c r="E583" s="193">
        <f t="shared" si="9"/>
        <v>459.4</v>
      </c>
      <c r="F583" s="190"/>
    </row>
    <row r="584" spans="1:6" ht="14.25">
      <c r="A584" s="195">
        <v>2110301</v>
      </c>
      <c r="B584" s="196" t="s">
        <v>464</v>
      </c>
      <c r="C584" s="192"/>
      <c r="D584" s="198">
        <v>400</v>
      </c>
      <c r="E584" s="193">
        <f t="shared" si="9"/>
      </c>
      <c r="F584" s="190"/>
    </row>
    <row r="585" spans="1:6" ht="14.25">
      <c r="A585" s="195">
        <v>2110302</v>
      </c>
      <c r="B585" s="196" t="s">
        <v>465</v>
      </c>
      <c r="C585" s="192">
        <v>1720</v>
      </c>
      <c r="D585" s="198">
        <v>1440</v>
      </c>
      <c r="E585" s="193">
        <f t="shared" si="9"/>
        <v>-16.3</v>
      </c>
      <c r="F585" s="190"/>
    </row>
    <row r="586" spans="1:6" ht="14.25">
      <c r="A586" s="195">
        <v>2110303</v>
      </c>
      <c r="B586" s="196" t="s">
        <v>466</v>
      </c>
      <c r="C586" s="192">
        <v>60</v>
      </c>
      <c r="D586" s="198"/>
      <c r="E586" s="193">
        <f t="shared" si="9"/>
        <v>-100</v>
      </c>
      <c r="F586" s="190"/>
    </row>
    <row r="587" spans="1:6" ht="14.25">
      <c r="A587" s="195">
        <v>2110304</v>
      </c>
      <c r="B587" s="196" t="s">
        <v>467</v>
      </c>
      <c r="C587" s="192"/>
      <c r="D587" s="198">
        <v>7918</v>
      </c>
      <c r="E587" s="193">
        <f t="shared" si="9"/>
      </c>
      <c r="F587" s="190"/>
    </row>
    <row r="588" spans="1:6" ht="14.25">
      <c r="A588" s="195">
        <v>2110305</v>
      </c>
      <c r="B588" s="196" t="s">
        <v>468</v>
      </c>
      <c r="C588" s="192"/>
      <c r="D588" s="198"/>
      <c r="E588" s="193">
        <f t="shared" si="9"/>
      </c>
      <c r="F588" s="190"/>
    </row>
    <row r="589" spans="1:6" ht="15.75" customHeight="1">
      <c r="A589" s="195">
        <v>2110306</v>
      </c>
      <c r="B589" s="196" t="s">
        <v>469</v>
      </c>
      <c r="C589" s="192"/>
      <c r="D589" s="198"/>
      <c r="E589" s="193">
        <f t="shared" si="9"/>
      </c>
      <c r="F589" s="190"/>
    </row>
    <row r="590" spans="1:6" ht="14.25">
      <c r="A590" s="195">
        <v>2110399</v>
      </c>
      <c r="B590" s="196" t="s">
        <v>470</v>
      </c>
      <c r="C590" s="192"/>
      <c r="D590" s="198">
        <v>200</v>
      </c>
      <c r="E590" s="193">
        <f t="shared" si="9"/>
      </c>
      <c r="F590" s="190"/>
    </row>
    <row r="591" spans="1:6" ht="14.25">
      <c r="A591" s="191">
        <v>21104</v>
      </c>
      <c r="B591" s="191" t="s">
        <v>471</v>
      </c>
      <c r="C591" s="192">
        <f>SUM(C592:C596)</f>
        <v>0</v>
      </c>
      <c r="D591" s="192">
        <f>SUM(D592:D596)</f>
        <v>0</v>
      </c>
      <c r="E591" s="193">
        <f aca="true" t="shared" si="10" ref="E591:E655">IF(C591=0,"",ROUND(D591/C591*100-100,1))</f>
      </c>
      <c r="F591" s="190"/>
    </row>
    <row r="592" spans="1:6" ht="14.25">
      <c r="A592" s="195">
        <v>2110401</v>
      </c>
      <c r="B592" s="196" t="s">
        <v>472</v>
      </c>
      <c r="C592" s="192"/>
      <c r="D592" s="192"/>
      <c r="E592" s="193">
        <f t="shared" si="10"/>
      </c>
      <c r="F592" s="190"/>
    </row>
    <row r="593" spans="1:6" ht="14.25">
      <c r="A593" s="195">
        <v>2110402</v>
      </c>
      <c r="B593" s="196" t="s">
        <v>473</v>
      </c>
      <c r="C593" s="192"/>
      <c r="D593" s="192"/>
      <c r="E593" s="193">
        <f t="shared" si="10"/>
      </c>
      <c r="F593" s="190"/>
    </row>
    <row r="594" spans="1:6" ht="15.75" customHeight="1">
      <c r="A594" s="195">
        <v>2110403</v>
      </c>
      <c r="B594" s="196" t="s">
        <v>474</v>
      </c>
      <c r="C594" s="192"/>
      <c r="D594" s="192"/>
      <c r="E594" s="193">
        <f t="shared" si="10"/>
      </c>
      <c r="F594" s="190"/>
    </row>
    <row r="595" spans="1:6" ht="14.25">
      <c r="A595" s="195">
        <v>2110404</v>
      </c>
      <c r="B595" s="196" t="s">
        <v>475</v>
      </c>
      <c r="C595" s="192"/>
      <c r="D595" s="192"/>
      <c r="E595" s="193">
        <f t="shared" si="10"/>
      </c>
      <c r="F595" s="190"/>
    </row>
    <row r="596" spans="1:6" ht="15.75" customHeight="1">
      <c r="A596" s="195">
        <v>2110499</v>
      </c>
      <c r="B596" s="196" t="s">
        <v>476</v>
      </c>
      <c r="C596" s="192"/>
      <c r="D596" s="192"/>
      <c r="E596" s="193">
        <f t="shared" si="10"/>
      </c>
      <c r="F596" s="190"/>
    </row>
    <row r="597" spans="1:6" ht="14.25">
      <c r="A597" s="191">
        <v>21105</v>
      </c>
      <c r="B597" s="191" t="s">
        <v>477</v>
      </c>
      <c r="C597" s="192">
        <f>SUM(C598:C602)</f>
        <v>0</v>
      </c>
      <c r="D597" s="192">
        <f>SUM(D598:D602)</f>
        <v>0</v>
      </c>
      <c r="E597" s="193">
        <f t="shared" si="10"/>
      </c>
      <c r="F597" s="190"/>
    </row>
    <row r="598" spans="1:6" ht="14.25">
      <c r="A598" s="195">
        <v>2110501</v>
      </c>
      <c r="B598" s="196" t="s">
        <v>478</v>
      </c>
      <c r="C598" s="192"/>
      <c r="D598" s="192"/>
      <c r="E598" s="193">
        <f t="shared" si="10"/>
      </c>
      <c r="F598" s="190"/>
    </row>
    <row r="599" spans="1:6" ht="14.25">
      <c r="A599" s="195">
        <v>2110502</v>
      </c>
      <c r="B599" s="196" t="s">
        <v>479</v>
      </c>
      <c r="C599" s="192"/>
      <c r="D599" s="192"/>
      <c r="E599" s="193">
        <f t="shared" si="10"/>
      </c>
      <c r="F599" s="190"/>
    </row>
    <row r="600" spans="1:6" ht="14.25">
      <c r="A600" s="195">
        <v>2110503</v>
      </c>
      <c r="B600" s="196" t="s">
        <v>480</v>
      </c>
      <c r="C600" s="192"/>
      <c r="D600" s="192"/>
      <c r="E600" s="193">
        <f t="shared" si="10"/>
      </c>
      <c r="F600" s="190"/>
    </row>
    <row r="601" spans="1:6" ht="14.25">
      <c r="A601" s="195">
        <v>2110506</v>
      </c>
      <c r="B601" s="196" t="s">
        <v>481</v>
      </c>
      <c r="C601" s="192"/>
      <c r="D601" s="192"/>
      <c r="E601" s="193">
        <f t="shared" si="10"/>
      </c>
      <c r="F601" s="190"/>
    </row>
    <row r="602" spans="1:6" ht="14.25">
      <c r="A602" s="195">
        <v>2110599</v>
      </c>
      <c r="B602" s="196" t="s">
        <v>482</v>
      </c>
      <c r="C602" s="192"/>
      <c r="D602" s="192"/>
      <c r="E602" s="193">
        <f t="shared" si="10"/>
      </c>
      <c r="F602" s="190"/>
    </row>
    <row r="603" spans="1:6" ht="14.25">
      <c r="A603" s="191">
        <v>21106</v>
      </c>
      <c r="B603" s="191" t="s">
        <v>483</v>
      </c>
      <c r="C603" s="192">
        <f>SUM(C604:C608)</f>
        <v>0</v>
      </c>
      <c r="D603" s="192">
        <f>SUM(D604:D608)</f>
        <v>0</v>
      </c>
      <c r="E603" s="193">
        <f t="shared" si="10"/>
      </c>
      <c r="F603" s="190"/>
    </row>
    <row r="604" spans="1:6" ht="14.25">
      <c r="A604" s="195">
        <v>2110602</v>
      </c>
      <c r="B604" s="196" t="s">
        <v>484</v>
      </c>
      <c r="C604" s="192"/>
      <c r="D604" s="192"/>
      <c r="E604" s="193">
        <f t="shared" si="10"/>
      </c>
      <c r="F604" s="190"/>
    </row>
    <row r="605" spans="1:6" ht="14.25">
      <c r="A605" s="195">
        <v>2110603</v>
      </c>
      <c r="B605" s="196" t="s">
        <v>485</v>
      </c>
      <c r="C605" s="192"/>
      <c r="D605" s="192"/>
      <c r="E605" s="193">
        <f t="shared" si="10"/>
      </c>
      <c r="F605" s="190"/>
    </row>
    <row r="606" spans="1:6" ht="14.25">
      <c r="A606" s="195">
        <v>2110604</v>
      </c>
      <c r="B606" s="196" t="s">
        <v>486</v>
      </c>
      <c r="C606" s="192"/>
      <c r="D606" s="192"/>
      <c r="E606" s="193">
        <f t="shared" si="10"/>
      </c>
      <c r="F606" s="190"/>
    </row>
    <row r="607" spans="1:6" ht="14.25">
      <c r="A607" s="195">
        <v>2110605</v>
      </c>
      <c r="B607" s="196" t="s">
        <v>487</v>
      </c>
      <c r="C607" s="192"/>
      <c r="D607" s="192"/>
      <c r="E607" s="193">
        <f t="shared" si="10"/>
      </c>
      <c r="F607" s="190"/>
    </row>
    <row r="608" spans="1:6" ht="15.75" customHeight="1">
      <c r="A608" s="195">
        <v>2110699</v>
      </c>
      <c r="B608" s="196" t="s">
        <v>488</v>
      </c>
      <c r="C608" s="192"/>
      <c r="D608" s="192"/>
      <c r="E608" s="193">
        <f t="shared" si="10"/>
      </c>
      <c r="F608" s="190"/>
    </row>
    <row r="609" spans="1:6" ht="15.75" customHeight="1">
      <c r="A609" s="191">
        <v>21110</v>
      </c>
      <c r="B609" s="191" t="s">
        <v>489</v>
      </c>
      <c r="C609" s="192">
        <f>SUM(C610)</f>
        <v>0</v>
      </c>
      <c r="D609" s="192">
        <f>SUM(D610)</f>
        <v>112</v>
      </c>
      <c r="E609" s="193">
        <f t="shared" si="10"/>
      </c>
      <c r="F609" s="190"/>
    </row>
    <row r="610" spans="1:6" ht="14.25">
      <c r="A610" s="195">
        <v>2111001</v>
      </c>
      <c r="B610" s="196" t="s">
        <v>489</v>
      </c>
      <c r="C610" s="192"/>
      <c r="D610" s="192">
        <v>112</v>
      </c>
      <c r="E610" s="193">
        <f t="shared" si="10"/>
      </c>
      <c r="F610" s="190"/>
    </row>
    <row r="611" spans="1:6" ht="14.25">
      <c r="A611" s="191">
        <v>21111</v>
      </c>
      <c r="B611" s="191" t="s">
        <v>490</v>
      </c>
      <c r="C611" s="192">
        <f>SUM(C612:C616)</f>
        <v>0</v>
      </c>
      <c r="D611" s="192">
        <f>SUM(D612:D616)</f>
        <v>0</v>
      </c>
      <c r="E611" s="193">
        <f t="shared" si="10"/>
      </c>
      <c r="F611" s="190"/>
    </row>
    <row r="612" spans="1:6" ht="14.25">
      <c r="A612" s="195">
        <v>2111101</v>
      </c>
      <c r="B612" s="196" t="s">
        <v>491</v>
      </c>
      <c r="C612" s="192"/>
      <c r="D612" s="192"/>
      <c r="E612" s="193">
        <f t="shared" si="10"/>
      </c>
      <c r="F612" s="190"/>
    </row>
    <row r="613" spans="1:6" ht="14.25">
      <c r="A613" s="195">
        <v>2111102</v>
      </c>
      <c r="B613" s="196" t="s">
        <v>492</v>
      </c>
      <c r="C613" s="192"/>
      <c r="D613" s="192"/>
      <c r="E613" s="193">
        <f t="shared" si="10"/>
      </c>
      <c r="F613" s="190"/>
    </row>
    <row r="614" spans="1:6" ht="14.25">
      <c r="A614" s="195">
        <v>2111103</v>
      </c>
      <c r="B614" s="196" t="s">
        <v>493</v>
      </c>
      <c r="C614" s="192"/>
      <c r="D614" s="192"/>
      <c r="E614" s="193">
        <f t="shared" si="10"/>
      </c>
      <c r="F614" s="190"/>
    </row>
    <row r="615" spans="1:6" ht="14.25">
      <c r="A615" s="195">
        <v>2111104</v>
      </c>
      <c r="B615" s="196" t="s">
        <v>494</v>
      </c>
      <c r="C615" s="192"/>
      <c r="D615" s="192"/>
      <c r="E615" s="193">
        <f t="shared" si="10"/>
      </c>
      <c r="F615" s="190"/>
    </row>
    <row r="616" spans="1:6" ht="14.25">
      <c r="A616" s="195">
        <v>2111199</v>
      </c>
      <c r="B616" s="196" t="s">
        <v>495</v>
      </c>
      <c r="C616" s="192"/>
      <c r="D616" s="192"/>
      <c r="E616" s="193">
        <f t="shared" si="10"/>
      </c>
      <c r="F616" s="190"/>
    </row>
    <row r="617" spans="1:6" ht="14.25">
      <c r="A617" s="191">
        <v>21112</v>
      </c>
      <c r="B617" s="191" t="s">
        <v>496</v>
      </c>
      <c r="C617" s="192">
        <f>SUM(C618)</f>
        <v>0</v>
      </c>
      <c r="D617" s="192">
        <f>SUM(D618)</f>
        <v>0</v>
      </c>
      <c r="E617" s="193">
        <f t="shared" si="10"/>
      </c>
      <c r="F617" s="190"/>
    </row>
    <row r="618" spans="1:6" ht="14.25">
      <c r="A618" s="195">
        <v>2111201</v>
      </c>
      <c r="B618" s="196" t="s">
        <v>496</v>
      </c>
      <c r="C618" s="192"/>
      <c r="D618" s="192"/>
      <c r="E618" s="193">
        <f t="shared" si="10"/>
      </c>
      <c r="F618" s="190"/>
    </row>
    <row r="619" spans="1:6" ht="14.25">
      <c r="A619" s="191">
        <v>21113</v>
      </c>
      <c r="B619" s="191" t="s">
        <v>497</v>
      </c>
      <c r="C619" s="192">
        <f>SUM(C620)</f>
        <v>0</v>
      </c>
      <c r="D619" s="192">
        <f>SUM(D620)</f>
        <v>0</v>
      </c>
      <c r="E619" s="193">
        <f t="shared" si="10"/>
      </c>
      <c r="F619" s="190"/>
    </row>
    <row r="620" spans="1:6" ht="15.75" customHeight="1">
      <c r="A620" s="195">
        <v>2111301</v>
      </c>
      <c r="B620" s="196" t="s">
        <v>497</v>
      </c>
      <c r="C620" s="192"/>
      <c r="D620" s="192"/>
      <c r="E620" s="193">
        <f t="shared" si="10"/>
      </c>
      <c r="F620" s="190"/>
    </row>
    <row r="621" spans="1:6" ht="14.25">
      <c r="A621" s="191">
        <v>21199</v>
      </c>
      <c r="B621" s="191" t="s">
        <v>498</v>
      </c>
      <c r="C621" s="192">
        <f>SUM(C622)</f>
        <v>0</v>
      </c>
      <c r="D621" s="192">
        <f>SUM(D622)</f>
        <v>0</v>
      </c>
      <c r="E621" s="193">
        <f t="shared" si="10"/>
      </c>
      <c r="F621" s="190"/>
    </row>
    <row r="622" spans="1:6" ht="15.75" customHeight="1">
      <c r="A622" s="195">
        <v>2119901</v>
      </c>
      <c r="B622" s="196" t="s">
        <v>498</v>
      </c>
      <c r="C622" s="192"/>
      <c r="D622" s="192"/>
      <c r="E622" s="193">
        <f t="shared" si="10"/>
      </c>
      <c r="F622" s="190"/>
    </row>
    <row r="623" spans="1:6" ht="14.25">
      <c r="A623" s="191">
        <v>212</v>
      </c>
      <c r="B623" s="191" t="s">
        <v>499</v>
      </c>
      <c r="C623" s="192">
        <f>SUM(C624,C635,C637,C640,C642,C644)</f>
        <v>5609</v>
      </c>
      <c r="D623" s="192">
        <f>SUM(D624,D635,D637,D640,D642,D644)</f>
        <v>5791</v>
      </c>
      <c r="E623" s="193">
        <f t="shared" si="10"/>
        <v>3.2</v>
      </c>
      <c r="F623" s="190"/>
    </row>
    <row r="624" spans="1:6" ht="14.25">
      <c r="A624" s="191">
        <v>21201</v>
      </c>
      <c r="B624" s="191" t="s">
        <v>500</v>
      </c>
      <c r="C624" s="192">
        <f>SUM(C625:C634)</f>
        <v>5567</v>
      </c>
      <c r="D624" s="192">
        <f>SUM(D625:D634)</f>
        <v>5791</v>
      </c>
      <c r="E624" s="193">
        <f t="shared" si="10"/>
        <v>4</v>
      </c>
      <c r="F624" s="190"/>
    </row>
    <row r="625" spans="1:6" ht="15.75" customHeight="1">
      <c r="A625" s="195">
        <v>2120101</v>
      </c>
      <c r="B625" s="196" t="s">
        <v>37</v>
      </c>
      <c r="C625" s="192">
        <v>512</v>
      </c>
      <c r="D625" s="192">
        <v>513</v>
      </c>
      <c r="E625" s="193">
        <f t="shared" si="10"/>
        <v>0.2</v>
      </c>
      <c r="F625" s="190"/>
    </row>
    <row r="626" spans="1:6" ht="14.25">
      <c r="A626" s="195">
        <v>2120102</v>
      </c>
      <c r="B626" s="196" t="s">
        <v>38</v>
      </c>
      <c r="C626" s="192"/>
      <c r="D626" s="192"/>
      <c r="E626" s="193">
        <f t="shared" si="10"/>
      </c>
      <c r="F626" s="190"/>
    </row>
    <row r="627" spans="1:6" ht="15.75" customHeight="1">
      <c r="A627" s="195">
        <v>2120103</v>
      </c>
      <c r="B627" s="196" t="s">
        <v>39</v>
      </c>
      <c r="C627" s="192"/>
      <c r="D627" s="192"/>
      <c r="E627" s="193">
        <f t="shared" si="10"/>
      </c>
      <c r="F627" s="190"/>
    </row>
    <row r="628" spans="1:6" ht="14.25">
      <c r="A628" s="195">
        <v>2120104</v>
      </c>
      <c r="B628" s="196" t="s">
        <v>501</v>
      </c>
      <c r="C628" s="192">
        <v>4359</v>
      </c>
      <c r="D628" s="192">
        <v>4529</v>
      </c>
      <c r="E628" s="193">
        <f t="shared" si="10"/>
        <v>3.9</v>
      </c>
      <c r="F628" s="190"/>
    </row>
    <row r="629" spans="1:6" ht="14.25">
      <c r="A629" s="195">
        <v>2120105</v>
      </c>
      <c r="B629" s="196" t="s">
        <v>502</v>
      </c>
      <c r="C629" s="192"/>
      <c r="D629" s="192"/>
      <c r="E629" s="193">
        <f t="shared" si="10"/>
      </c>
      <c r="F629" s="190"/>
    </row>
    <row r="630" spans="1:6" ht="14.25">
      <c r="A630" s="195">
        <v>2120106</v>
      </c>
      <c r="B630" s="196" t="s">
        <v>503</v>
      </c>
      <c r="C630" s="192">
        <v>163</v>
      </c>
      <c r="D630" s="192">
        <v>212</v>
      </c>
      <c r="E630" s="193">
        <f t="shared" si="10"/>
        <v>30.1</v>
      </c>
      <c r="F630" s="190"/>
    </row>
    <row r="631" spans="1:6" ht="15.75" customHeight="1">
      <c r="A631" s="195">
        <v>2120107</v>
      </c>
      <c r="B631" s="196" t="s">
        <v>504</v>
      </c>
      <c r="C631" s="192"/>
      <c r="D631" s="192"/>
      <c r="E631" s="193">
        <f t="shared" si="10"/>
      </c>
      <c r="F631" s="190"/>
    </row>
    <row r="632" spans="1:6" ht="15.75" customHeight="1">
      <c r="A632" s="195">
        <v>2120109</v>
      </c>
      <c r="B632" s="196" t="s">
        <v>505</v>
      </c>
      <c r="C632" s="192">
        <v>81</v>
      </c>
      <c r="D632" s="192">
        <v>77</v>
      </c>
      <c r="E632" s="193">
        <f t="shared" si="10"/>
        <v>-4.9</v>
      </c>
      <c r="F632" s="190"/>
    </row>
    <row r="633" spans="1:6" ht="14.25">
      <c r="A633" s="195">
        <v>2120110</v>
      </c>
      <c r="B633" s="196" t="s">
        <v>506</v>
      </c>
      <c r="C633" s="192"/>
      <c r="D633" s="192"/>
      <c r="E633" s="193">
        <f t="shared" si="10"/>
      </c>
      <c r="F633" s="190"/>
    </row>
    <row r="634" spans="1:6" ht="14.25">
      <c r="A634" s="195">
        <v>2120199</v>
      </c>
      <c r="B634" s="196" t="s">
        <v>507</v>
      </c>
      <c r="C634" s="192">
        <v>452</v>
      </c>
      <c r="D634" s="192">
        <v>460</v>
      </c>
      <c r="E634" s="193">
        <f t="shared" si="10"/>
        <v>1.8</v>
      </c>
      <c r="F634" s="190"/>
    </row>
    <row r="635" spans="1:6" ht="14.25">
      <c r="A635" s="191">
        <v>21202</v>
      </c>
      <c r="B635" s="191" t="s">
        <v>508</v>
      </c>
      <c r="C635" s="192">
        <f>SUM(C636)</f>
        <v>42</v>
      </c>
      <c r="D635" s="192">
        <f>SUM(D636)</f>
        <v>0</v>
      </c>
      <c r="E635" s="193">
        <f t="shared" si="10"/>
        <v>-100</v>
      </c>
      <c r="F635" s="190"/>
    </row>
    <row r="636" spans="1:6" ht="14.25">
      <c r="A636" s="195">
        <v>2120201</v>
      </c>
      <c r="B636" s="196" t="s">
        <v>508</v>
      </c>
      <c r="C636" s="192">
        <v>42</v>
      </c>
      <c r="D636" s="192"/>
      <c r="E636" s="193">
        <f t="shared" si="10"/>
        <v>-100</v>
      </c>
      <c r="F636" s="190"/>
    </row>
    <row r="637" spans="1:6" ht="14.25">
      <c r="A637" s="191">
        <v>21203</v>
      </c>
      <c r="B637" s="191" t="s">
        <v>509</v>
      </c>
      <c r="C637" s="192">
        <f>SUM(C638:C639)</f>
        <v>0</v>
      </c>
      <c r="D637" s="192">
        <f>SUM(D638:D639)</f>
        <v>0</v>
      </c>
      <c r="E637" s="193">
        <f t="shared" si="10"/>
      </c>
      <c r="F637" s="190"/>
    </row>
    <row r="638" spans="1:6" ht="14.25">
      <c r="A638" s="195">
        <v>2120303</v>
      </c>
      <c r="B638" s="196" t="s">
        <v>510</v>
      </c>
      <c r="C638" s="192"/>
      <c r="D638" s="192"/>
      <c r="E638" s="193">
        <f t="shared" si="10"/>
      </c>
      <c r="F638" s="190"/>
    </row>
    <row r="639" spans="1:6" ht="14.25">
      <c r="A639" s="195">
        <v>2120399</v>
      </c>
      <c r="B639" s="196" t="s">
        <v>511</v>
      </c>
      <c r="C639" s="192"/>
      <c r="D639" s="192"/>
      <c r="E639" s="193">
        <f t="shared" si="10"/>
      </c>
      <c r="F639" s="190"/>
    </row>
    <row r="640" spans="1:6" ht="14.25">
      <c r="A640" s="191">
        <v>21205</v>
      </c>
      <c r="B640" s="191" t="s">
        <v>512</v>
      </c>
      <c r="C640" s="192">
        <f>SUM(C641)</f>
        <v>0</v>
      </c>
      <c r="D640" s="192">
        <f>SUM(D641)</f>
        <v>0</v>
      </c>
      <c r="E640" s="193">
        <f t="shared" si="10"/>
      </c>
      <c r="F640" s="190"/>
    </row>
    <row r="641" spans="1:6" ht="14.25">
      <c r="A641" s="195">
        <v>2120501</v>
      </c>
      <c r="B641" s="196" t="s">
        <v>512</v>
      </c>
      <c r="C641" s="192"/>
      <c r="D641" s="192"/>
      <c r="E641" s="193">
        <f t="shared" si="10"/>
      </c>
      <c r="F641" s="190"/>
    </row>
    <row r="642" spans="1:6" ht="14.25">
      <c r="A642" s="191">
        <v>21206</v>
      </c>
      <c r="B642" s="191" t="s">
        <v>513</v>
      </c>
      <c r="C642" s="192">
        <f>SUM(C643)</f>
        <v>0</v>
      </c>
      <c r="D642" s="192">
        <f>SUM(D643)</f>
        <v>0</v>
      </c>
      <c r="E642" s="193">
        <f t="shared" si="10"/>
      </c>
      <c r="F642" s="190"/>
    </row>
    <row r="643" spans="1:6" ht="14.25">
      <c r="A643" s="195">
        <v>2120601</v>
      </c>
      <c r="B643" s="196" t="s">
        <v>513</v>
      </c>
      <c r="C643" s="192"/>
      <c r="D643" s="192"/>
      <c r="E643" s="193">
        <f t="shared" si="10"/>
      </c>
      <c r="F643" s="190"/>
    </row>
    <row r="644" spans="1:6" ht="14.25">
      <c r="A644" s="191">
        <v>21299</v>
      </c>
      <c r="B644" s="199" t="s">
        <v>514</v>
      </c>
      <c r="C644" s="192">
        <f>SUM(C645)</f>
        <v>0</v>
      </c>
      <c r="D644" s="192">
        <f>SUM(D645)</f>
        <v>0</v>
      </c>
      <c r="E644" s="193">
        <f t="shared" si="10"/>
      </c>
      <c r="F644" s="190"/>
    </row>
    <row r="645" spans="1:6" ht="14.25">
      <c r="A645" s="195">
        <v>2129901</v>
      </c>
      <c r="B645" s="196" t="s">
        <v>514</v>
      </c>
      <c r="C645" s="192"/>
      <c r="D645" s="192"/>
      <c r="E645" s="193">
        <f t="shared" si="10"/>
      </c>
      <c r="F645" s="190"/>
    </row>
    <row r="646" spans="1:6" ht="14.25">
      <c r="A646" s="191">
        <v>213</v>
      </c>
      <c r="B646" s="199" t="s">
        <v>515</v>
      </c>
      <c r="C646" s="192">
        <f>SUM(C647,C672,C697,C725,C736,C743,C750)</f>
        <v>44896</v>
      </c>
      <c r="D646" s="192">
        <f>SUM(D647,D672,D697,D725,D736,D743,D750)</f>
        <v>59561</v>
      </c>
      <c r="E646" s="193">
        <f t="shared" si="10"/>
        <v>32.7</v>
      </c>
      <c r="F646" s="190"/>
    </row>
    <row r="647" spans="1:6" ht="14.25">
      <c r="A647" s="191">
        <v>21301</v>
      </c>
      <c r="B647" s="199" t="s">
        <v>516</v>
      </c>
      <c r="C647" s="192">
        <f>SUM(C648:C671)</f>
        <v>8308</v>
      </c>
      <c r="D647" s="192">
        <f>SUM(D648:D671)</f>
        <v>20112</v>
      </c>
      <c r="E647" s="193">
        <f t="shared" si="10"/>
        <v>142.1</v>
      </c>
      <c r="F647" s="190"/>
    </row>
    <row r="648" spans="1:6" ht="14.25">
      <c r="A648" s="195">
        <v>2130101</v>
      </c>
      <c r="B648" s="196" t="s">
        <v>37</v>
      </c>
      <c r="C648" s="192">
        <v>1701</v>
      </c>
      <c r="D648" s="198">
        <v>1889</v>
      </c>
      <c r="E648" s="193">
        <f t="shared" si="10"/>
        <v>11.1</v>
      </c>
      <c r="F648" s="190"/>
    </row>
    <row r="649" spans="1:6" ht="14.25">
      <c r="A649" s="195">
        <v>2130102</v>
      </c>
      <c r="B649" s="196" t="s">
        <v>38</v>
      </c>
      <c r="C649" s="192"/>
      <c r="D649" s="192"/>
      <c r="E649" s="193">
        <f t="shared" si="10"/>
      </c>
      <c r="F649" s="190"/>
    </row>
    <row r="650" spans="1:6" ht="14.25">
      <c r="A650" s="195">
        <v>2130103</v>
      </c>
      <c r="B650" s="196" t="s">
        <v>39</v>
      </c>
      <c r="C650" s="192"/>
      <c r="D650" s="192"/>
      <c r="E650" s="193">
        <f t="shared" si="10"/>
      </c>
      <c r="F650" s="190"/>
    </row>
    <row r="651" spans="1:6" ht="14.25">
      <c r="A651" s="195">
        <v>2130104</v>
      </c>
      <c r="B651" s="196" t="s">
        <v>46</v>
      </c>
      <c r="C651" s="192">
        <v>2542</v>
      </c>
      <c r="D651" s="192">
        <v>2708</v>
      </c>
      <c r="E651" s="193">
        <f t="shared" si="10"/>
        <v>6.5</v>
      </c>
      <c r="F651" s="190"/>
    </row>
    <row r="652" spans="1:6" ht="14.25">
      <c r="A652" s="195">
        <v>2130105</v>
      </c>
      <c r="B652" s="196" t="s">
        <v>517</v>
      </c>
      <c r="C652" s="192"/>
      <c r="D652" s="192"/>
      <c r="E652" s="193">
        <f t="shared" si="10"/>
      </c>
      <c r="F652" s="190"/>
    </row>
    <row r="653" spans="1:6" ht="14.25">
      <c r="A653" s="195">
        <v>2130106</v>
      </c>
      <c r="B653" s="196" t="s">
        <v>518</v>
      </c>
      <c r="C653" s="192">
        <v>43</v>
      </c>
      <c r="D653" s="192"/>
      <c r="E653" s="193">
        <f t="shared" si="10"/>
        <v>-100</v>
      </c>
      <c r="F653" s="190"/>
    </row>
    <row r="654" spans="1:6" ht="14.25">
      <c r="A654" s="195">
        <v>2130108</v>
      </c>
      <c r="B654" s="196" t="s">
        <v>519</v>
      </c>
      <c r="C654" s="192">
        <v>581</v>
      </c>
      <c r="D654" s="192">
        <v>177</v>
      </c>
      <c r="E654" s="193">
        <f t="shared" si="10"/>
        <v>-69.5</v>
      </c>
      <c r="F654" s="190"/>
    </row>
    <row r="655" spans="1:6" ht="14.25">
      <c r="A655" s="195">
        <v>2130109</v>
      </c>
      <c r="B655" s="196" t="s">
        <v>520</v>
      </c>
      <c r="C655" s="192"/>
      <c r="D655" s="192"/>
      <c r="E655" s="193">
        <f t="shared" si="10"/>
      </c>
      <c r="F655" s="190"/>
    </row>
    <row r="656" spans="1:6" ht="14.25">
      <c r="A656" s="195">
        <v>2130110</v>
      </c>
      <c r="B656" s="196" t="s">
        <v>521</v>
      </c>
      <c r="C656" s="192"/>
      <c r="D656" s="192"/>
      <c r="E656" s="193">
        <f aca="true" t="shared" si="11" ref="E656:E718">IF(C656=0,"",ROUND(D656/C656*100-100,1))</f>
      </c>
      <c r="F656" s="190"/>
    </row>
    <row r="657" spans="1:6" ht="14.25">
      <c r="A657" s="195">
        <v>2130111</v>
      </c>
      <c r="B657" s="196" t="s">
        <v>522</v>
      </c>
      <c r="C657" s="192"/>
      <c r="D657" s="192"/>
      <c r="E657" s="193">
        <f t="shared" si="11"/>
      </c>
      <c r="F657" s="190"/>
    </row>
    <row r="658" spans="1:6" ht="15.75" customHeight="1">
      <c r="A658" s="195">
        <v>2130112</v>
      </c>
      <c r="B658" s="196" t="s">
        <v>523</v>
      </c>
      <c r="C658" s="192"/>
      <c r="D658" s="192"/>
      <c r="E658" s="193">
        <f t="shared" si="11"/>
      </c>
      <c r="F658" s="190"/>
    </row>
    <row r="659" spans="1:6" ht="14.25">
      <c r="A659" s="195">
        <v>2130119</v>
      </c>
      <c r="B659" s="196" t="s">
        <v>524</v>
      </c>
      <c r="C659" s="192"/>
      <c r="D659" s="192"/>
      <c r="E659" s="193">
        <f t="shared" si="11"/>
      </c>
      <c r="F659" s="190"/>
    </row>
    <row r="660" spans="1:6" ht="14.25">
      <c r="A660" s="195">
        <v>2130120</v>
      </c>
      <c r="B660" s="196" t="s">
        <v>525</v>
      </c>
      <c r="C660" s="192"/>
      <c r="D660" s="192"/>
      <c r="E660" s="193">
        <f t="shared" si="11"/>
      </c>
      <c r="F660" s="190"/>
    </row>
    <row r="661" spans="1:6" ht="14.25">
      <c r="A661" s="195">
        <v>2130121</v>
      </c>
      <c r="B661" s="196" t="s">
        <v>526</v>
      </c>
      <c r="C661" s="192"/>
      <c r="D661" s="192"/>
      <c r="E661" s="193">
        <f t="shared" si="11"/>
      </c>
      <c r="F661" s="190"/>
    </row>
    <row r="662" spans="1:6" ht="14.25">
      <c r="A662" s="195">
        <v>2130122</v>
      </c>
      <c r="B662" s="196" t="s">
        <v>527</v>
      </c>
      <c r="C662" s="192">
        <v>3359</v>
      </c>
      <c r="D662" s="192"/>
      <c r="E662" s="193">
        <f t="shared" si="11"/>
        <v>-100</v>
      </c>
      <c r="F662" s="190"/>
    </row>
    <row r="663" spans="1:6" ht="14.25">
      <c r="A663" s="195">
        <v>2130124</v>
      </c>
      <c r="B663" s="196" t="s">
        <v>528</v>
      </c>
      <c r="C663" s="192"/>
      <c r="D663" s="192"/>
      <c r="E663" s="193">
        <f t="shared" si="11"/>
      </c>
      <c r="F663" s="190"/>
    </row>
    <row r="664" spans="1:6" ht="14.25">
      <c r="A664" s="195">
        <v>2130125</v>
      </c>
      <c r="B664" s="196" t="s">
        <v>529</v>
      </c>
      <c r="C664" s="192"/>
      <c r="D664" s="192"/>
      <c r="E664" s="193">
        <f t="shared" si="11"/>
      </c>
      <c r="F664" s="190"/>
    </row>
    <row r="665" spans="1:6" ht="14.25">
      <c r="A665" s="195">
        <v>2130126</v>
      </c>
      <c r="B665" s="196" t="s">
        <v>530</v>
      </c>
      <c r="C665" s="192"/>
      <c r="D665" s="192"/>
      <c r="E665" s="193">
        <f t="shared" si="11"/>
      </c>
      <c r="F665" s="190"/>
    </row>
    <row r="666" spans="1:6" ht="14.25">
      <c r="A666" s="195">
        <v>2130135</v>
      </c>
      <c r="B666" s="196" t="s">
        <v>531</v>
      </c>
      <c r="C666" s="192"/>
      <c r="D666" s="192"/>
      <c r="E666" s="193">
        <f t="shared" si="11"/>
      </c>
      <c r="F666" s="190"/>
    </row>
    <row r="667" spans="1:6" ht="14.25">
      <c r="A667" s="195">
        <v>2130142</v>
      </c>
      <c r="B667" s="196" t="s">
        <v>532</v>
      </c>
      <c r="C667" s="192"/>
      <c r="D667" s="192"/>
      <c r="E667" s="193">
        <f t="shared" si="11"/>
      </c>
      <c r="F667" s="190"/>
    </row>
    <row r="668" spans="1:6" ht="14.25">
      <c r="A668" s="195">
        <v>2130148</v>
      </c>
      <c r="B668" s="196" t="s">
        <v>533</v>
      </c>
      <c r="C668" s="192">
        <v>2</v>
      </c>
      <c r="D668" s="192"/>
      <c r="E668" s="193">
        <f t="shared" si="11"/>
        <v>-100</v>
      </c>
      <c r="F668" s="190"/>
    </row>
    <row r="669" spans="1:6" ht="14.25">
      <c r="A669" s="195">
        <v>2130152</v>
      </c>
      <c r="B669" s="196" t="s">
        <v>534</v>
      </c>
      <c r="C669" s="192"/>
      <c r="D669" s="192"/>
      <c r="E669" s="193">
        <f t="shared" si="11"/>
      </c>
      <c r="F669" s="190"/>
    </row>
    <row r="670" spans="1:6" ht="14.25">
      <c r="A670" s="195">
        <v>2130153</v>
      </c>
      <c r="B670" s="196" t="s">
        <v>535</v>
      </c>
      <c r="C670" s="192"/>
      <c r="D670" s="192"/>
      <c r="E670" s="193">
        <f t="shared" si="11"/>
      </c>
      <c r="F670" s="190"/>
    </row>
    <row r="671" spans="1:6" ht="14.25">
      <c r="A671" s="195">
        <v>2130199</v>
      </c>
      <c r="B671" s="196" t="s">
        <v>536</v>
      </c>
      <c r="C671" s="192">
        <v>80</v>
      </c>
      <c r="D671" s="198">
        <v>15338</v>
      </c>
      <c r="E671" s="193">
        <f t="shared" si="11"/>
        <v>19072.5</v>
      </c>
      <c r="F671" s="190"/>
    </row>
    <row r="672" spans="1:6" ht="14.25">
      <c r="A672" s="191">
        <v>21302</v>
      </c>
      <c r="B672" s="191" t="s">
        <v>537</v>
      </c>
      <c r="C672" s="192">
        <f>SUM(C673:C696)</f>
        <v>560</v>
      </c>
      <c r="D672" s="192">
        <f>SUM(D673:D696)</f>
        <v>1437</v>
      </c>
      <c r="E672" s="193">
        <f t="shared" si="11"/>
        <v>156.6</v>
      </c>
      <c r="F672" s="190"/>
    </row>
    <row r="673" spans="1:6" ht="14.25">
      <c r="A673" s="195">
        <v>2130201</v>
      </c>
      <c r="B673" s="196" t="s">
        <v>37</v>
      </c>
      <c r="C673" s="192">
        <v>381</v>
      </c>
      <c r="D673" s="192">
        <v>239</v>
      </c>
      <c r="E673" s="193">
        <f t="shared" si="11"/>
        <v>-37.3</v>
      </c>
      <c r="F673" s="190"/>
    </row>
    <row r="674" spans="1:6" ht="14.25">
      <c r="A674" s="195">
        <v>2130202</v>
      </c>
      <c r="B674" s="196" t="s">
        <v>38</v>
      </c>
      <c r="C674" s="192"/>
      <c r="D674" s="192"/>
      <c r="E674" s="193">
        <f t="shared" si="11"/>
      </c>
      <c r="F674" s="190"/>
    </row>
    <row r="675" spans="1:6" ht="14.25">
      <c r="A675" s="195">
        <v>2130203</v>
      </c>
      <c r="B675" s="196" t="s">
        <v>39</v>
      </c>
      <c r="C675" s="192"/>
      <c r="D675" s="192"/>
      <c r="E675" s="193">
        <f t="shared" si="11"/>
      </c>
      <c r="F675" s="190"/>
    </row>
    <row r="676" spans="1:6" ht="14.25">
      <c r="A676" s="195">
        <v>2130204</v>
      </c>
      <c r="B676" s="196" t="s">
        <v>538</v>
      </c>
      <c r="C676" s="192">
        <v>179</v>
      </c>
      <c r="D676" s="192">
        <v>348</v>
      </c>
      <c r="E676" s="193">
        <f t="shared" si="11"/>
        <v>94.4</v>
      </c>
      <c r="F676" s="190"/>
    </row>
    <row r="677" spans="1:6" ht="14.25">
      <c r="A677" s="195">
        <v>2130205</v>
      </c>
      <c r="B677" s="196" t="s">
        <v>539</v>
      </c>
      <c r="C677" s="192"/>
      <c r="D677" s="192">
        <v>165</v>
      </c>
      <c r="E677" s="193">
        <f t="shared" si="11"/>
      </c>
      <c r="F677" s="190"/>
    </row>
    <row r="678" spans="1:6" ht="14.25">
      <c r="A678" s="195">
        <v>2130206</v>
      </c>
      <c r="B678" s="196" t="s">
        <v>540</v>
      </c>
      <c r="C678" s="192"/>
      <c r="D678" s="192"/>
      <c r="E678" s="193">
        <f t="shared" si="11"/>
      </c>
      <c r="F678" s="190"/>
    </row>
    <row r="679" spans="1:6" ht="14.25">
      <c r="A679" s="195">
        <v>2130207</v>
      </c>
      <c r="B679" s="196" t="s">
        <v>541</v>
      </c>
      <c r="C679" s="192"/>
      <c r="D679" s="192"/>
      <c r="E679" s="193">
        <f t="shared" si="11"/>
      </c>
      <c r="F679" s="190"/>
    </row>
    <row r="680" spans="1:6" ht="14.25">
      <c r="A680" s="195">
        <v>2130209</v>
      </c>
      <c r="B680" s="196" t="s">
        <v>542</v>
      </c>
      <c r="C680" s="192"/>
      <c r="D680" s="192"/>
      <c r="E680" s="193">
        <f t="shared" si="11"/>
      </c>
      <c r="F680" s="190"/>
    </row>
    <row r="681" spans="1:6" ht="14.25">
      <c r="A681" s="195">
        <v>2130210</v>
      </c>
      <c r="B681" s="196" t="s">
        <v>543</v>
      </c>
      <c r="C681" s="192"/>
      <c r="D681" s="192"/>
      <c r="E681" s="193">
        <f t="shared" si="11"/>
      </c>
      <c r="F681" s="190"/>
    </row>
    <row r="682" spans="1:6" ht="15.75" customHeight="1">
      <c r="A682" s="195">
        <v>2130211</v>
      </c>
      <c r="B682" s="196" t="s">
        <v>544</v>
      </c>
      <c r="C682" s="192"/>
      <c r="D682" s="192"/>
      <c r="E682" s="193">
        <f t="shared" si="11"/>
      </c>
      <c r="F682" s="190"/>
    </row>
    <row r="683" spans="1:6" ht="15.75" customHeight="1">
      <c r="A683" s="195">
        <v>2130212</v>
      </c>
      <c r="B683" s="196" t="s">
        <v>545</v>
      </c>
      <c r="C683" s="192"/>
      <c r="D683" s="192"/>
      <c r="E683" s="193"/>
      <c r="F683" s="190"/>
    </row>
    <row r="684" spans="1:6" ht="14.25">
      <c r="A684" s="195">
        <v>2130213</v>
      </c>
      <c r="B684" s="196" t="s">
        <v>546</v>
      </c>
      <c r="C684" s="192"/>
      <c r="D684" s="192"/>
      <c r="E684" s="193">
        <f t="shared" si="11"/>
      </c>
      <c r="F684" s="190"/>
    </row>
    <row r="685" spans="1:6" ht="14.25">
      <c r="A685" s="195">
        <v>2130217</v>
      </c>
      <c r="B685" s="196" t="s">
        <v>547</v>
      </c>
      <c r="C685" s="192"/>
      <c r="D685" s="192"/>
      <c r="E685" s="193"/>
      <c r="F685" s="190"/>
    </row>
    <row r="686" spans="1:6" ht="14.25">
      <c r="A686" s="195">
        <v>2130220</v>
      </c>
      <c r="B686" s="196" t="s">
        <v>548</v>
      </c>
      <c r="C686" s="192"/>
      <c r="D686" s="192"/>
      <c r="E686" s="193">
        <f t="shared" si="11"/>
      </c>
      <c r="F686" s="190"/>
    </row>
    <row r="687" spans="1:6" ht="14.25">
      <c r="A687" s="195">
        <v>2130221</v>
      </c>
      <c r="B687" s="196" t="s">
        <v>549</v>
      </c>
      <c r="C687" s="192"/>
      <c r="D687" s="192"/>
      <c r="E687" s="193">
        <f t="shared" si="11"/>
      </c>
      <c r="F687" s="190"/>
    </row>
    <row r="688" spans="1:6" ht="14.25">
      <c r="A688" s="195">
        <v>2130223</v>
      </c>
      <c r="B688" s="196" t="s">
        <v>550</v>
      </c>
      <c r="C688" s="192"/>
      <c r="D688" s="192"/>
      <c r="E688" s="193">
        <f t="shared" si="11"/>
      </c>
      <c r="F688" s="190"/>
    </row>
    <row r="689" spans="1:6" ht="14.25">
      <c r="A689" s="195">
        <v>2130226</v>
      </c>
      <c r="B689" s="196" t="s">
        <v>551</v>
      </c>
      <c r="C689" s="192"/>
      <c r="D689" s="192"/>
      <c r="E689" s="193">
        <f t="shared" si="11"/>
      </c>
      <c r="F689" s="190"/>
    </row>
    <row r="690" spans="1:6" ht="14.25">
      <c r="A690" s="195">
        <v>2130227</v>
      </c>
      <c r="B690" s="196" t="s">
        <v>552</v>
      </c>
      <c r="C690" s="192"/>
      <c r="D690" s="192"/>
      <c r="E690" s="193">
        <f t="shared" si="11"/>
      </c>
      <c r="F690" s="190"/>
    </row>
    <row r="691" spans="1:6" ht="14.25">
      <c r="A691" s="195">
        <v>2130232</v>
      </c>
      <c r="B691" s="196" t="s">
        <v>553</v>
      </c>
      <c r="C691" s="192"/>
      <c r="D691" s="192"/>
      <c r="E691" s="193">
        <f t="shared" si="11"/>
      </c>
      <c r="F691" s="190"/>
    </row>
    <row r="692" spans="1:6" ht="14.25">
      <c r="A692" s="195">
        <v>2130234</v>
      </c>
      <c r="B692" s="196" t="s">
        <v>554</v>
      </c>
      <c r="C692" s="192"/>
      <c r="D692" s="192">
        <v>20</v>
      </c>
      <c r="E692" s="193">
        <f t="shared" si="11"/>
      </c>
      <c r="F692" s="190"/>
    </row>
    <row r="693" spans="1:6" ht="14.25">
      <c r="A693" s="195">
        <v>2130235</v>
      </c>
      <c r="B693" s="196" t="s">
        <v>555</v>
      </c>
      <c r="C693" s="192"/>
      <c r="D693" s="192"/>
      <c r="E693" s="193"/>
      <c r="F693" s="190"/>
    </row>
    <row r="694" spans="1:6" ht="14.25">
      <c r="A694" s="195">
        <v>2130236</v>
      </c>
      <c r="B694" s="196" t="s">
        <v>556</v>
      </c>
      <c r="C694" s="192"/>
      <c r="D694" s="192"/>
      <c r="E694" s="193"/>
      <c r="F694" s="190"/>
    </row>
    <row r="695" spans="1:6" ht="14.25">
      <c r="A695" s="195">
        <v>2130237</v>
      </c>
      <c r="B695" s="196" t="s">
        <v>523</v>
      </c>
      <c r="C695" s="192"/>
      <c r="D695" s="192"/>
      <c r="E695" s="193"/>
      <c r="F695" s="190"/>
    </row>
    <row r="696" spans="1:6" ht="14.25">
      <c r="A696" s="195">
        <v>2130299</v>
      </c>
      <c r="B696" s="196" t="s">
        <v>557</v>
      </c>
      <c r="C696" s="192"/>
      <c r="D696" s="192">
        <v>665</v>
      </c>
      <c r="E696" s="193">
        <f t="shared" si="11"/>
      </c>
      <c r="F696" s="190"/>
    </row>
    <row r="697" spans="1:6" ht="14.25">
      <c r="A697" s="191">
        <v>21303</v>
      </c>
      <c r="B697" s="191" t="s">
        <v>558</v>
      </c>
      <c r="C697" s="192">
        <f>SUM(C698:C724)</f>
        <v>3497</v>
      </c>
      <c r="D697" s="192">
        <f>SUM(D698:D724)</f>
        <v>3867</v>
      </c>
      <c r="E697" s="193">
        <f t="shared" si="11"/>
        <v>10.6</v>
      </c>
      <c r="F697" s="190"/>
    </row>
    <row r="698" spans="1:6" ht="14.25">
      <c r="A698" s="195">
        <v>2130301</v>
      </c>
      <c r="B698" s="196" t="s">
        <v>37</v>
      </c>
      <c r="C698" s="192">
        <v>169</v>
      </c>
      <c r="D698" s="192">
        <v>206</v>
      </c>
      <c r="E698" s="193">
        <f t="shared" si="11"/>
        <v>21.9</v>
      </c>
      <c r="F698" s="190"/>
    </row>
    <row r="699" spans="1:6" ht="14.25">
      <c r="A699" s="195">
        <v>2130302</v>
      </c>
      <c r="B699" s="196" t="s">
        <v>38</v>
      </c>
      <c r="C699" s="192"/>
      <c r="D699" s="192"/>
      <c r="E699" s="193">
        <f t="shared" si="11"/>
      </c>
      <c r="F699" s="190"/>
    </row>
    <row r="700" spans="1:6" ht="14.25">
      <c r="A700" s="195">
        <v>2130303</v>
      </c>
      <c r="B700" s="196" t="s">
        <v>39</v>
      </c>
      <c r="C700" s="192">
        <v>910</v>
      </c>
      <c r="D700" s="192">
        <v>904</v>
      </c>
      <c r="E700" s="193">
        <f t="shared" si="11"/>
        <v>-0.7</v>
      </c>
      <c r="F700" s="190"/>
    </row>
    <row r="701" spans="1:6" ht="14.25">
      <c r="A701" s="195">
        <v>2130304</v>
      </c>
      <c r="B701" s="196" t="s">
        <v>559</v>
      </c>
      <c r="C701" s="192"/>
      <c r="D701" s="192"/>
      <c r="E701" s="193">
        <f t="shared" si="11"/>
      </c>
      <c r="F701" s="190"/>
    </row>
    <row r="702" spans="1:6" ht="14.25">
      <c r="A702" s="195">
        <v>2130305</v>
      </c>
      <c r="B702" s="196" t="s">
        <v>560</v>
      </c>
      <c r="C702" s="192"/>
      <c r="D702" s="192">
        <v>64</v>
      </c>
      <c r="E702" s="193">
        <f t="shared" si="11"/>
      </c>
      <c r="F702" s="190"/>
    </row>
    <row r="703" spans="1:6" ht="14.25">
      <c r="A703" s="195">
        <v>2130306</v>
      </c>
      <c r="B703" s="196" t="s">
        <v>561</v>
      </c>
      <c r="C703" s="192">
        <v>307</v>
      </c>
      <c r="D703" s="192">
        <v>543</v>
      </c>
      <c r="E703" s="193">
        <f t="shared" si="11"/>
        <v>76.9</v>
      </c>
      <c r="F703" s="190"/>
    </row>
    <row r="704" spans="1:6" ht="14.25">
      <c r="A704" s="195">
        <v>2130307</v>
      </c>
      <c r="B704" s="196" t="s">
        <v>562</v>
      </c>
      <c r="C704" s="192"/>
      <c r="D704" s="192"/>
      <c r="E704" s="193">
        <f t="shared" si="11"/>
      </c>
      <c r="F704" s="190"/>
    </row>
    <row r="705" spans="1:6" ht="14.25">
      <c r="A705" s="195">
        <v>2130308</v>
      </c>
      <c r="B705" s="196" t="s">
        <v>563</v>
      </c>
      <c r="C705" s="192"/>
      <c r="D705" s="192"/>
      <c r="E705" s="193">
        <f t="shared" si="11"/>
      </c>
      <c r="F705" s="190"/>
    </row>
    <row r="706" spans="1:6" ht="14.25">
      <c r="A706" s="195">
        <v>2130309</v>
      </c>
      <c r="B706" s="196" t="s">
        <v>564</v>
      </c>
      <c r="C706" s="192"/>
      <c r="D706" s="192"/>
      <c r="E706" s="193">
        <f t="shared" si="11"/>
      </c>
      <c r="F706" s="190"/>
    </row>
    <row r="707" spans="1:6" ht="14.25">
      <c r="A707" s="195">
        <v>2130310</v>
      </c>
      <c r="B707" s="196" t="s">
        <v>565</v>
      </c>
      <c r="C707" s="192"/>
      <c r="D707" s="192">
        <v>380</v>
      </c>
      <c r="E707" s="193">
        <f t="shared" si="11"/>
      </c>
      <c r="F707" s="190"/>
    </row>
    <row r="708" spans="1:6" ht="15.75" customHeight="1">
      <c r="A708" s="195">
        <v>2130311</v>
      </c>
      <c r="B708" s="196" t="s">
        <v>566</v>
      </c>
      <c r="C708" s="192">
        <v>494</v>
      </c>
      <c r="D708" s="192">
        <v>353</v>
      </c>
      <c r="E708" s="193">
        <f t="shared" si="11"/>
        <v>-28.5</v>
      </c>
      <c r="F708" s="190"/>
    </row>
    <row r="709" spans="1:6" ht="14.25">
      <c r="A709" s="195">
        <v>2130312</v>
      </c>
      <c r="B709" s="196" t="s">
        <v>567</v>
      </c>
      <c r="C709" s="192"/>
      <c r="D709" s="192"/>
      <c r="E709" s="193">
        <f t="shared" si="11"/>
      </c>
      <c r="F709" s="190"/>
    </row>
    <row r="710" spans="1:6" ht="14.25">
      <c r="A710" s="195">
        <v>2130313</v>
      </c>
      <c r="B710" s="196" t="s">
        <v>568</v>
      </c>
      <c r="C710" s="192"/>
      <c r="D710" s="192"/>
      <c r="E710" s="193">
        <f t="shared" si="11"/>
      </c>
      <c r="F710" s="190"/>
    </row>
    <row r="711" spans="1:6" ht="14.25">
      <c r="A711" s="195">
        <v>2130314</v>
      </c>
      <c r="B711" s="196" t="s">
        <v>569</v>
      </c>
      <c r="C711" s="192">
        <v>50</v>
      </c>
      <c r="D711" s="192">
        <v>50</v>
      </c>
      <c r="E711" s="193">
        <f t="shared" si="11"/>
        <v>0</v>
      </c>
      <c r="F711" s="190"/>
    </row>
    <row r="712" spans="1:6" ht="14.25">
      <c r="A712" s="195">
        <v>2130315</v>
      </c>
      <c r="B712" s="196" t="s">
        <v>570</v>
      </c>
      <c r="C712" s="192"/>
      <c r="D712" s="192"/>
      <c r="E712" s="193">
        <f t="shared" si="11"/>
      </c>
      <c r="F712" s="190"/>
    </row>
    <row r="713" spans="1:6" ht="14.25">
      <c r="A713" s="195">
        <v>2130316</v>
      </c>
      <c r="B713" s="196" t="s">
        <v>571</v>
      </c>
      <c r="C713" s="192"/>
      <c r="D713" s="192"/>
      <c r="E713" s="193">
        <f t="shared" si="11"/>
      </c>
      <c r="F713" s="190"/>
    </row>
    <row r="714" spans="1:6" ht="14.25">
      <c r="A714" s="195">
        <v>2130317</v>
      </c>
      <c r="B714" s="196" t="s">
        <v>572</v>
      </c>
      <c r="C714" s="192"/>
      <c r="D714" s="192"/>
      <c r="E714" s="193">
        <f t="shared" si="11"/>
      </c>
      <c r="F714" s="190"/>
    </row>
    <row r="715" spans="1:6" ht="14.25">
      <c r="A715" s="195">
        <v>2130318</v>
      </c>
      <c r="B715" s="196" t="s">
        <v>573</v>
      </c>
      <c r="C715" s="192"/>
      <c r="D715" s="192"/>
      <c r="E715" s="193"/>
      <c r="F715" s="190"/>
    </row>
    <row r="716" spans="1:6" ht="14.25">
      <c r="A716" s="195">
        <v>2130319</v>
      </c>
      <c r="B716" s="196" t="s">
        <v>574</v>
      </c>
      <c r="C716" s="192">
        <v>1507</v>
      </c>
      <c r="D716" s="192">
        <v>1317</v>
      </c>
      <c r="E716" s="193">
        <f t="shared" si="11"/>
        <v>-12.6</v>
      </c>
      <c r="F716" s="190"/>
    </row>
    <row r="717" spans="1:6" ht="14.25">
      <c r="A717" s="195">
        <v>2130321</v>
      </c>
      <c r="B717" s="196" t="s">
        <v>575</v>
      </c>
      <c r="C717" s="192"/>
      <c r="D717" s="192"/>
      <c r="E717" s="193">
        <f t="shared" si="11"/>
      </c>
      <c r="F717" s="190"/>
    </row>
    <row r="718" spans="1:6" ht="14.25">
      <c r="A718" s="195">
        <v>2130322</v>
      </c>
      <c r="B718" s="196" t="s">
        <v>576</v>
      </c>
      <c r="C718" s="192"/>
      <c r="D718" s="192"/>
      <c r="E718" s="193">
        <f t="shared" si="11"/>
      </c>
      <c r="F718" s="190"/>
    </row>
    <row r="719" spans="1:6" ht="14.25">
      <c r="A719" s="195">
        <v>2130333</v>
      </c>
      <c r="B719" s="196" t="s">
        <v>550</v>
      </c>
      <c r="C719" s="192"/>
      <c r="D719" s="192"/>
      <c r="E719" s="193">
        <f aca="true" t="shared" si="12" ref="E719:E774">IF(C719=0,"",ROUND(D719/C719*100-100,1))</f>
      </c>
      <c r="F719" s="190"/>
    </row>
    <row r="720" spans="1:6" ht="14.25">
      <c r="A720" s="195">
        <v>2130334</v>
      </c>
      <c r="B720" s="196" t="s">
        <v>577</v>
      </c>
      <c r="C720" s="192"/>
      <c r="D720" s="192"/>
      <c r="E720" s="193">
        <f t="shared" si="12"/>
      </c>
      <c r="F720" s="190"/>
    </row>
    <row r="721" spans="1:6" ht="14.25">
      <c r="A721" s="195">
        <v>2130335</v>
      </c>
      <c r="B721" s="196" t="s">
        <v>578</v>
      </c>
      <c r="C721" s="192">
        <v>40</v>
      </c>
      <c r="D721" s="192">
        <v>50</v>
      </c>
      <c r="E721" s="193">
        <f t="shared" si="12"/>
        <v>25</v>
      </c>
      <c r="F721" s="190"/>
    </row>
    <row r="722" spans="1:6" ht="14.25">
      <c r="A722" s="195">
        <v>2130336</v>
      </c>
      <c r="B722" s="196" t="s">
        <v>579</v>
      </c>
      <c r="C722" s="192"/>
      <c r="D722" s="192"/>
      <c r="E722" s="193">
        <f t="shared" si="12"/>
      </c>
      <c r="F722" s="190"/>
    </row>
    <row r="723" spans="1:6" ht="14.25">
      <c r="A723" s="195">
        <v>2130337</v>
      </c>
      <c r="B723" s="196" t="s">
        <v>580</v>
      </c>
      <c r="C723" s="192"/>
      <c r="D723" s="192"/>
      <c r="E723" s="193">
        <f t="shared" si="12"/>
      </c>
      <c r="F723" s="190"/>
    </row>
    <row r="724" spans="1:6" ht="14.25">
      <c r="A724" s="195">
        <v>2130399</v>
      </c>
      <c r="B724" s="196" t="s">
        <v>581</v>
      </c>
      <c r="C724" s="192">
        <v>20</v>
      </c>
      <c r="D724" s="192"/>
      <c r="E724" s="193">
        <f t="shared" si="12"/>
        <v>-100</v>
      </c>
      <c r="F724" s="190"/>
    </row>
    <row r="725" spans="1:6" ht="14.25">
      <c r="A725" s="191">
        <v>21305</v>
      </c>
      <c r="B725" s="200" t="s">
        <v>582</v>
      </c>
      <c r="C725" s="192">
        <f>SUM(C726:C735)</f>
        <v>23982</v>
      </c>
      <c r="D725" s="192">
        <f>SUM(D726:D735)</f>
        <v>22299</v>
      </c>
      <c r="E725" s="193">
        <f t="shared" si="12"/>
        <v>-7</v>
      </c>
      <c r="F725" s="190"/>
    </row>
    <row r="726" spans="1:6" ht="15.75" customHeight="1">
      <c r="A726" s="195">
        <v>2130501</v>
      </c>
      <c r="B726" s="196" t="s">
        <v>37</v>
      </c>
      <c r="C726" s="192">
        <v>439</v>
      </c>
      <c r="D726" s="192">
        <v>449</v>
      </c>
      <c r="E726" s="193">
        <f t="shared" si="12"/>
        <v>2.3</v>
      </c>
      <c r="F726" s="190"/>
    </row>
    <row r="727" spans="1:6" ht="14.25">
      <c r="A727" s="195">
        <v>2130502</v>
      </c>
      <c r="B727" s="196" t="s">
        <v>38</v>
      </c>
      <c r="C727" s="192"/>
      <c r="D727" s="192"/>
      <c r="E727" s="193">
        <f t="shared" si="12"/>
      </c>
      <c r="F727" s="190"/>
    </row>
    <row r="728" spans="1:6" ht="14.25">
      <c r="A728" s="195">
        <v>2130503</v>
      </c>
      <c r="B728" s="196" t="s">
        <v>39</v>
      </c>
      <c r="C728" s="192"/>
      <c r="D728" s="192"/>
      <c r="E728" s="193">
        <f t="shared" si="12"/>
      </c>
      <c r="F728" s="190"/>
    </row>
    <row r="729" spans="1:6" ht="14.25">
      <c r="A729" s="195">
        <v>2130504</v>
      </c>
      <c r="B729" s="196" t="s">
        <v>583</v>
      </c>
      <c r="C729" s="192">
        <v>10602</v>
      </c>
      <c r="D729" s="192">
        <v>13850</v>
      </c>
      <c r="E729" s="193">
        <f t="shared" si="12"/>
        <v>30.6</v>
      </c>
      <c r="F729" s="190"/>
    </row>
    <row r="730" spans="1:6" ht="14.25">
      <c r="A730" s="195">
        <v>2130505</v>
      </c>
      <c r="B730" s="196" t="s">
        <v>584</v>
      </c>
      <c r="C730" s="192">
        <v>295</v>
      </c>
      <c r="D730" s="192"/>
      <c r="E730" s="193">
        <f t="shared" si="12"/>
        <v>-100</v>
      </c>
      <c r="F730" s="190"/>
    </row>
    <row r="731" spans="1:6" ht="14.25">
      <c r="A731" s="195">
        <v>2130506</v>
      </c>
      <c r="B731" s="196" t="s">
        <v>585</v>
      </c>
      <c r="C731" s="192">
        <v>5229</v>
      </c>
      <c r="D731" s="192"/>
      <c r="E731" s="193">
        <f t="shared" si="12"/>
        <v>-100</v>
      </c>
      <c r="F731" s="190"/>
    </row>
    <row r="732" spans="1:6" ht="14.25">
      <c r="A732" s="195">
        <v>2130507</v>
      </c>
      <c r="B732" s="196" t="s">
        <v>586</v>
      </c>
      <c r="C732" s="192"/>
      <c r="D732" s="192"/>
      <c r="E732" s="193">
        <f t="shared" si="12"/>
      </c>
      <c r="F732" s="190"/>
    </row>
    <row r="733" spans="1:6" ht="14.25">
      <c r="A733" s="195">
        <v>2130508</v>
      </c>
      <c r="B733" s="196" t="s">
        <v>587</v>
      </c>
      <c r="C733" s="192"/>
      <c r="D733" s="192"/>
      <c r="E733" s="193">
        <f t="shared" si="12"/>
      </c>
      <c r="F733" s="190"/>
    </row>
    <row r="734" spans="1:6" ht="14.25">
      <c r="A734" s="195">
        <v>2130550</v>
      </c>
      <c r="B734" s="196" t="s">
        <v>588</v>
      </c>
      <c r="C734" s="192"/>
      <c r="D734" s="192"/>
      <c r="E734" s="193">
        <f t="shared" si="12"/>
      </c>
      <c r="F734" s="190"/>
    </row>
    <row r="735" spans="1:6" ht="14.25">
      <c r="A735" s="195">
        <v>2130599</v>
      </c>
      <c r="B735" s="196" t="s">
        <v>589</v>
      </c>
      <c r="C735" s="192">
        <v>7417</v>
      </c>
      <c r="D735" s="192">
        <v>8000</v>
      </c>
      <c r="E735" s="193">
        <f t="shared" si="12"/>
        <v>7.9</v>
      </c>
      <c r="F735" s="190"/>
    </row>
    <row r="736" spans="1:6" ht="14.25">
      <c r="A736" s="191">
        <v>21307</v>
      </c>
      <c r="B736" s="191" t="s">
        <v>590</v>
      </c>
      <c r="C736" s="192">
        <f>SUM(C737:C742)</f>
        <v>5855</v>
      </c>
      <c r="D736" s="192">
        <f>SUM(D737:D742)</f>
        <v>9510</v>
      </c>
      <c r="E736" s="193">
        <f t="shared" si="12"/>
        <v>62.4</v>
      </c>
      <c r="F736" s="190"/>
    </row>
    <row r="737" spans="1:6" ht="14.25">
      <c r="A737" s="195">
        <v>2130701</v>
      </c>
      <c r="B737" s="196" t="s">
        <v>591</v>
      </c>
      <c r="C737" s="192"/>
      <c r="D737" s="192">
        <v>131</v>
      </c>
      <c r="E737" s="193">
        <f t="shared" si="12"/>
      </c>
      <c r="F737" s="190"/>
    </row>
    <row r="738" spans="1:6" ht="15.75" customHeight="1">
      <c r="A738" s="195">
        <v>2130704</v>
      </c>
      <c r="B738" s="196" t="s">
        <v>592</v>
      </c>
      <c r="C738" s="192">
        <v>9</v>
      </c>
      <c r="D738" s="192">
        <v>9</v>
      </c>
      <c r="E738" s="193">
        <f t="shared" si="12"/>
        <v>0</v>
      </c>
      <c r="F738" s="190"/>
    </row>
    <row r="739" spans="1:6" ht="15.75" customHeight="1">
      <c r="A739" s="195">
        <v>2130705</v>
      </c>
      <c r="B739" s="196" t="s">
        <v>593</v>
      </c>
      <c r="C739" s="192">
        <v>5846</v>
      </c>
      <c r="D739" s="192">
        <v>6216</v>
      </c>
      <c r="E739" s="193">
        <f t="shared" si="12"/>
        <v>6.3</v>
      </c>
      <c r="F739" s="190"/>
    </row>
    <row r="740" spans="1:6" ht="14.25">
      <c r="A740" s="195">
        <v>2130706</v>
      </c>
      <c r="B740" s="196" t="s">
        <v>594</v>
      </c>
      <c r="C740" s="192"/>
      <c r="D740" s="192"/>
      <c r="E740" s="193">
        <f t="shared" si="12"/>
      </c>
      <c r="F740" s="190"/>
    </row>
    <row r="741" spans="1:6" ht="14.25">
      <c r="A741" s="195">
        <v>2130707</v>
      </c>
      <c r="B741" s="196" t="s">
        <v>595</v>
      </c>
      <c r="C741" s="192"/>
      <c r="D741" s="192"/>
      <c r="E741" s="193">
        <f t="shared" si="12"/>
      </c>
      <c r="F741" s="190"/>
    </row>
    <row r="742" spans="1:6" ht="14.25">
      <c r="A742" s="195">
        <v>2130799</v>
      </c>
      <c r="B742" s="196" t="s">
        <v>596</v>
      </c>
      <c r="C742" s="192"/>
      <c r="D742" s="192">
        <v>3154</v>
      </c>
      <c r="E742" s="193">
        <f t="shared" si="12"/>
      </c>
      <c r="F742" s="190"/>
    </row>
    <row r="743" spans="1:6" ht="14.25">
      <c r="A743" s="191">
        <v>21308</v>
      </c>
      <c r="B743" s="191" t="s">
        <v>597</v>
      </c>
      <c r="C743" s="192">
        <f>SUM(C744:C749)</f>
        <v>2694</v>
      </c>
      <c r="D743" s="192">
        <f>SUM(D744:D749)</f>
        <v>2336</v>
      </c>
      <c r="E743" s="193">
        <f t="shared" si="12"/>
        <v>-13.3</v>
      </c>
      <c r="F743" s="190"/>
    </row>
    <row r="744" spans="1:6" ht="14.25">
      <c r="A744" s="195">
        <v>2130801</v>
      </c>
      <c r="B744" s="196" t="s">
        <v>598</v>
      </c>
      <c r="C744" s="192"/>
      <c r="D744" s="192"/>
      <c r="E744" s="193">
        <f t="shared" si="12"/>
      </c>
      <c r="F744" s="190"/>
    </row>
    <row r="745" spans="1:6" ht="14.25">
      <c r="A745" s="195">
        <v>2130802</v>
      </c>
      <c r="B745" s="196" t="s">
        <v>599</v>
      </c>
      <c r="C745" s="192">
        <v>11</v>
      </c>
      <c r="D745" s="192"/>
      <c r="E745" s="193">
        <f t="shared" si="12"/>
        <v>-100</v>
      </c>
      <c r="F745" s="190"/>
    </row>
    <row r="746" spans="1:6" ht="14.25">
      <c r="A746" s="195">
        <v>2130803</v>
      </c>
      <c r="B746" s="196" t="s">
        <v>600</v>
      </c>
      <c r="C746" s="192">
        <v>2678</v>
      </c>
      <c r="D746" s="192">
        <v>2185</v>
      </c>
      <c r="E746" s="193">
        <f t="shared" si="12"/>
        <v>-18.4</v>
      </c>
      <c r="F746" s="190"/>
    </row>
    <row r="747" spans="1:6" ht="14.25">
      <c r="A747" s="195">
        <v>2130804</v>
      </c>
      <c r="B747" s="196" t="s">
        <v>601</v>
      </c>
      <c r="C747" s="192"/>
      <c r="D747" s="192">
        <v>150</v>
      </c>
      <c r="E747" s="193">
        <f t="shared" si="12"/>
      </c>
      <c r="F747" s="190"/>
    </row>
    <row r="748" spans="1:6" ht="14.25">
      <c r="A748" s="195">
        <v>2130805</v>
      </c>
      <c r="B748" s="196" t="s">
        <v>602</v>
      </c>
      <c r="C748" s="192"/>
      <c r="D748" s="192"/>
      <c r="E748" s="193">
        <f t="shared" si="12"/>
      </c>
      <c r="F748" s="190"/>
    </row>
    <row r="749" spans="1:6" ht="14.25">
      <c r="A749" s="195">
        <v>2130899</v>
      </c>
      <c r="B749" s="196" t="s">
        <v>603</v>
      </c>
      <c r="C749" s="192">
        <v>5</v>
      </c>
      <c r="D749" s="192">
        <v>1</v>
      </c>
      <c r="E749" s="193">
        <f t="shared" si="12"/>
        <v>-80</v>
      </c>
      <c r="F749" s="190"/>
    </row>
    <row r="750" spans="1:6" ht="14.25">
      <c r="A750" s="191">
        <v>21399</v>
      </c>
      <c r="B750" s="191" t="s">
        <v>604</v>
      </c>
      <c r="C750" s="192">
        <f>SUM(C751:C752)</f>
        <v>0</v>
      </c>
      <c r="D750" s="192">
        <f>SUM(D751:D752)</f>
        <v>0</v>
      </c>
      <c r="E750" s="193">
        <f t="shared" si="12"/>
      </c>
      <c r="F750" s="190"/>
    </row>
    <row r="751" spans="1:6" ht="14.25">
      <c r="A751" s="195">
        <v>2139901</v>
      </c>
      <c r="B751" s="196" t="s">
        <v>605</v>
      </c>
      <c r="C751" s="192"/>
      <c r="D751" s="192"/>
      <c r="E751" s="193">
        <f t="shared" si="12"/>
      </c>
      <c r="F751" s="190"/>
    </row>
    <row r="752" spans="1:6" ht="14.25">
      <c r="A752" s="195">
        <v>2139999</v>
      </c>
      <c r="B752" s="196" t="s">
        <v>604</v>
      </c>
      <c r="C752" s="192"/>
      <c r="D752" s="192"/>
      <c r="E752" s="193">
        <f t="shared" si="12"/>
      </c>
      <c r="F752" s="190"/>
    </row>
    <row r="753" spans="1:6" ht="14.25">
      <c r="A753" s="191">
        <v>214</v>
      </c>
      <c r="B753" s="191" t="s">
        <v>606</v>
      </c>
      <c r="C753" s="192">
        <f>SUM(C754,C769,C774,C779)</f>
        <v>20425</v>
      </c>
      <c r="D753" s="192">
        <f>SUM(D754,D769,D774,D779)</f>
        <v>7543</v>
      </c>
      <c r="E753" s="193">
        <f t="shared" si="12"/>
        <v>-63.1</v>
      </c>
      <c r="F753" s="190"/>
    </row>
    <row r="754" spans="1:6" ht="14.25">
      <c r="A754" s="191">
        <v>21401</v>
      </c>
      <c r="B754" s="191" t="s">
        <v>607</v>
      </c>
      <c r="C754" s="192">
        <f>SUM(C755:C768)</f>
        <v>7938</v>
      </c>
      <c r="D754" s="192">
        <f>SUM(D755:D768)</f>
        <v>6735</v>
      </c>
      <c r="E754" s="193">
        <f t="shared" si="12"/>
        <v>-15.2</v>
      </c>
      <c r="F754" s="190"/>
    </row>
    <row r="755" spans="1:6" ht="14.25">
      <c r="A755" s="195">
        <v>2140101</v>
      </c>
      <c r="B755" s="196" t="s">
        <v>37</v>
      </c>
      <c r="C755" s="192">
        <v>903</v>
      </c>
      <c r="D755" s="192">
        <v>167</v>
      </c>
      <c r="E755" s="193">
        <f t="shared" si="12"/>
        <v>-81.5</v>
      </c>
      <c r="F755" s="190"/>
    </row>
    <row r="756" spans="1:6" ht="14.25">
      <c r="A756" s="195">
        <v>2140102</v>
      </c>
      <c r="B756" s="196" t="s">
        <v>38</v>
      </c>
      <c r="C756" s="192"/>
      <c r="D756" s="192"/>
      <c r="E756" s="193">
        <f t="shared" si="12"/>
      </c>
      <c r="F756" s="190"/>
    </row>
    <row r="757" spans="1:6" ht="14.25">
      <c r="A757" s="195">
        <v>2140103</v>
      </c>
      <c r="B757" s="196" t="s">
        <v>39</v>
      </c>
      <c r="C757" s="192">
        <v>1229</v>
      </c>
      <c r="D757" s="192">
        <v>1300</v>
      </c>
      <c r="E757" s="193">
        <f t="shared" si="12"/>
        <v>5.8</v>
      </c>
      <c r="F757" s="190"/>
    </row>
    <row r="758" spans="1:6" ht="14.25">
      <c r="A758" s="195">
        <v>2140104</v>
      </c>
      <c r="B758" s="196" t="s">
        <v>608</v>
      </c>
      <c r="C758" s="192">
        <v>1993</v>
      </c>
      <c r="D758" s="192">
        <v>84</v>
      </c>
      <c r="E758" s="193">
        <f t="shared" si="12"/>
        <v>-95.8</v>
      </c>
      <c r="F758" s="190"/>
    </row>
    <row r="759" spans="1:6" ht="15.75" customHeight="1">
      <c r="A759" s="195">
        <v>2140106</v>
      </c>
      <c r="B759" s="196" t="s">
        <v>609</v>
      </c>
      <c r="C759" s="192">
        <v>2490</v>
      </c>
      <c r="D759" s="192">
        <v>3471</v>
      </c>
      <c r="E759" s="193">
        <f t="shared" si="12"/>
        <v>39.4</v>
      </c>
      <c r="F759" s="190"/>
    </row>
    <row r="760" spans="1:6" ht="14.25">
      <c r="A760" s="195">
        <v>2140109</v>
      </c>
      <c r="B760" s="196" t="s">
        <v>610</v>
      </c>
      <c r="C760" s="192"/>
      <c r="D760" s="192"/>
      <c r="E760" s="193">
        <f t="shared" si="12"/>
      </c>
      <c r="F760" s="190"/>
    </row>
    <row r="761" spans="1:6" ht="14.25">
      <c r="A761" s="195">
        <v>2140110</v>
      </c>
      <c r="B761" s="196" t="s">
        <v>611</v>
      </c>
      <c r="C761" s="192"/>
      <c r="D761" s="192"/>
      <c r="E761" s="193">
        <f t="shared" si="12"/>
      </c>
      <c r="F761" s="190"/>
    </row>
    <row r="762" spans="1:6" ht="15.75" customHeight="1">
      <c r="A762" s="195">
        <v>2140111</v>
      </c>
      <c r="B762" s="196" t="s">
        <v>612</v>
      </c>
      <c r="C762" s="192"/>
      <c r="D762" s="192"/>
      <c r="E762" s="193">
        <f t="shared" si="12"/>
      </c>
      <c r="F762" s="190"/>
    </row>
    <row r="763" spans="1:6" ht="14.25">
      <c r="A763" s="195">
        <v>2140112</v>
      </c>
      <c r="B763" s="196" t="s">
        <v>613</v>
      </c>
      <c r="C763" s="192">
        <v>1121</v>
      </c>
      <c r="D763" s="192">
        <v>1511</v>
      </c>
      <c r="E763" s="193">
        <f t="shared" si="12"/>
        <v>34.8</v>
      </c>
      <c r="F763" s="190"/>
    </row>
    <row r="764" spans="1:6" ht="14.25">
      <c r="A764" s="195">
        <v>2140114</v>
      </c>
      <c r="B764" s="196" t="s">
        <v>614</v>
      </c>
      <c r="C764" s="192"/>
      <c r="D764" s="192"/>
      <c r="E764" s="193">
        <f t="shared" si="12"/>
      </c>
      <c r="F764" s="190"/>
    </row>
    <row r="765" spans="1:6" ht="15.75" customHeight="1">
      <c r="A765" s="195">
        <v>2140129</v>
      </c>
      <c r="B765" s="196" t="s">
        <v>615</v>
      </c>
      <c r="C765" s="192"/>
      <c r="D765" s="192"/>
      <c r="E765" s="193">
        <f t="shared" si="12"/>
      </c>
      <c r="F765" s="190"/>
    </row>
    <row r="766" spans="1:6" ht="14.25">
      <c r="A766" s="195">
        <v>2140136</v>
      </c>
      <c r="B766" s="196" t="s">
        <v>616</v>
      </c>
      <c r="C766" s="192"/>
      <c r="D766" s="192"/>
      <c r="E766" s="193">
        <f t="shared" si="12"/>
      </c>
      <c r="F766" s="190"/>
    </row>
    <row r="767" spans="1:6" ht="14.25">
      <c r="A767" s="195">
        <v>2140139</v>
      </c>
      <c r="B767" s="196" t="s">
        <v>617</v>
      </c>
      <c r="C767" s="192"/>
      <c r="D767" s="192"/>
      <c r="E767" s="193">
        <f t="shared" si="12"/>
      </c>
      <c r="F767" s="190"/>
    </row>
    <row r="768" spans="1:6" ht="15.75" customHeight="1">
      <c r="A768" s="195">
        <v>2140199</v>
      </c>
      <c r="B768" s="196" t="s">
        <v>618</v>
      </c>
      <c r="C768" s="192">
        <v>202</v>
      </c>
      <c r="D768" s="192">
        <v>202</v>
      </c>
      <c r="E768" s="193">
        <f t="shared" si="12"/>
        <v>0</v>
      </c>
      <c r="F768" s="190"/>
    </row>
    <row r="769" spans="1:6" ht="15.75" customHeight="1">
      <c r="A769" s="191">
        <v>21404</v>
      </c>
      <c r="B769" s="191" t="s">
        <v>619</v>
      </c>
      <c r="C769" s="192">
        <f>SUM(C770:C773)</f>
        <v>148</v>
      </c>
      <c r="D769" s="192">
        <f>SUM(D770:D773)</f>
        <v>148</v>
      </c>
      <c r="E769" s="193">
        <f t="shared" si="12"/>
        <v>0</v>
      </c>
      <c r="F769" s="190"/>
    </row>
    <row r="770" spans="1:6" ht="14.25">
      <c r="A770" s="195">
        <v>2140401</v>
      </c>
      <c r="B770" s="196" t="s">
        <v>620</v>
      </c>
      <c r="C770" s="192"/>
      <c r="D770" s="192"/>
      <c r="E770" s="193">
        <f t="shared" si="12"/>
      </c>
      <c r="F770" s="190"/>
    </row>
    <row r="771" spans="1:6" ht="14.25">
      <c r="A771" s="195">
        <v>2140402</v>
      </c>
      <c r="B771" s="196" t="s">
        <v>621</v>
      </c>
      <c r="C771" s="192"/>
      <c r="D771" s="192"/>
      <c r="E771" s="193">
        <f t="shared" si="12"/>
      </c>
      <c r="F771" s="190"/>
    </row>
    <row r="772" spans="1:6" ht="14.25">
      <c r="A772" s="195">
        <v>2140403</v>
      </c>
      <c r="B772" s="196" t="s">
        <v>622</v>
      </c>
      <c r="C772" s="192"/>
      <c r="D772" s="192"/>
      <c r="E772" s="193">
        <f t="shared" si="12"/>
      </c>
      <c r="F772" s="190"/>
    </row>
    <row r="773" spans="1:6" ht="14.25">
      <c r="A773" s="195">
        <v>2140499</v>
      </c>
      <c r="B773" s="196" t="s">
        <v>623</v>
      </c>
      <c r="C773" s="192">
        <v>148</v>
      </c>
      <c r="D773" s="192">
        <v>148</v>
      </c>
      <c r="E773" s="193">
        <f t="shared" si="12"/>
        <v>0</v>
      </c>
      <c r="F773" s="190"/>
    </row>
    <row r="774" spans="1:6" ht="15.75" customHeight="1">
      <c r="A774" s="191">
        <v>21406</v>
      </c>
      <c r="B774" s="194" t="s">
        <v>624</v>
      </c>
      <c r="C774" s="192">
        <f>SUM(C775:C778)</f>
        <v>12339</v>
      </c>
      <c r="D774" s="192">
        <f>SUM(D775:D778)</f>
        <v>0</v>
      </c>
      <c r="E774" s="193">
        <f t="shared" si="12"/>
        <v>-100</v>
      </c>
      <c r="F774" s="190"/>
    </row>
    <row r="775" spans="1:6" ht="14.25">
      <c r="A775" s="195">
        <v>2140601</v>
      </c>
      <c r="B775" s="196" t="s">
        <v>625</v>
      </c>
      <c r="C775" s="192"/>
      <c r="D775" s="192"/>
      <c r="E775" s="193">
        <f aca="true" t="shared" si="13" ref="E775:E830">IF(C775=0,"",ROUND(D775/C775*100-100,1))</f>
      </c>
      <c r="F775" s="190"/>
    </row>
    <row r="776" spans="1:6" ht="14.25">
      <c r="A776" s="195">
        <v>2140602</v>
      </c>
      <c r="B776" s="196" t="s">
        <v>626</v>
      </c>
      <c r="C776" s="192">
        <v>12339</v>
      </c>
      <c r="D776" s="192"/>
      <c r="E776" s="193">
        <f t="shared" si="13"/>
        <v>-100</v>
      </c>
      <c r="F776" s="190"/>
    </row>
    <row r="777" spans="1:6" ht="14.25">
      <c r="A777" s="195">
        <v>2140603</v>
      </c>
      <c r="B777" s="196" t="s">
        <v>627</v>
      </c>
      <c r="C777" s="192"/>
      <c r="D777" s="192"/>
      <c r="E777" s="193">
        <f t="shared" si="13"/>
      </c>
      <c r="F777" s="190"/>
    </row>
    <row r="778" spans="1:6" ht="14.25">
      <c r="A778" s="195">
        <v>2140699</v>
      </c>
      <c r="B778" s="196" t="s">
        <v>628</v>
      </c>
      <c r="C778" s="192"/>
      <c r="D778" s="192"/>
      <c r="E778" s="193">
        <f t="shared" si="13"/>
      </c>
      <c r="F778" s="190"/>
    </row>
    <row r="779" spans="1:6" ht="14.25">
      <c r="A779" s="191">
        <v>21499</v>
      </c>
      <c r="B779" s="191" t="s">
        <v>629</v>
      </c>
      <c r="C779" s="192">
        <f>SUM(C780:C781)</f>
        <v>0</v>
      </c>
      <c r="D779" s="192">
        <f>SUM(D780:D781)</f>
        <v>660</v>
      </c>
      <c r="E779" s="193">
        <f t="shared" si="13"/>
      </c>
      <c r="F779" s="190"/>
    </row>
    <row r="780" spans="1:6" ht="14.25">
      <c r="A780" s="195">
        <v>2149901</v>
      </c>
      <c r="B780" s="196" t="s">
        <v>630</v>
      </c>
      <c r="C780" s="192"/>
      <c r="D780" s="192">
        <v>660</v>
      </c>
      <c r="E780" s="193">
        <f t="shared" si="13"/>
      </c>
      <c r="F780" s="190"/>
    </row>
    <row r="781" spans="1:6" ht="14.25">
      <c r="A781" s="195">
        <v>2149999</v>
      </c>
      <c r="B781" s="196" t="s">
        <v>629</v>
      </c>
      <c r="C781" s="192"/>
      <c r="D781" s="192"/>
      <c r="E781" s="193">
        <f t="shared" si="13"/>
      </c>
      <c r="F781" s="190"/>
    </row>
    <row r="782" spans="1:6" ht="14.25">
      <c r="A782" s="191">
        <v>215</v>
      </c>
      <c r="B782" s="191" t="s">
        <v>631</v>
      </c>
      <c r="C782" s="192">
        <f>SUM(C783,C788,C801,C806,C820,C827,)</f>
        <v>3236</v>
      </c>
      <c r="D782" s="192">
        <f>SUM(D783,D788,D801,D806,D820,D827,)</f>
        <v>5214</v>
      </c>
      <c r="E782" s="193">
        <f t="shared" si="13"/>
        <v>61.1</v>
      </c>
      <c r="F782" s="190"/>
    </row>
    <row r="783" spans="1:6" ht="14.25">
      <c r="A783" s="191">
        <v>21501</v>
      </c>
      <c r="B783" s="191" t="s">
        <v>632</v>
      </c>
      <c r="C783" s="192">
        <f>SUM(C784:C787)</f>
        <v>0</v>
      </c>
      <c r="D783" s="192">
        <f>SUM(D784:D787)</f>
        <v>0</v>
      </c>
      <c r="E783" s="193">
        <f t="shared" si="13"/>
      </c>
      <c r="F783" s="190"/>
    </row>
    <row r="784" spans="1:6" ht="14.25">
      <c r="A784" s="195">
        <v>2150101</v>
      </c>
      <c r="B784" s="196" t="s">
        <v>37</v>
      </c>
      <c r="C784" s="192"/>
      <c r="D784" s="192"/>
      <c r="E784" s="193">
        <f t="shared" si="13"/>
      </c>
      <c r="F784" s="190"/>
    </row>
    <row r="785" spans="1:6" ht="14.25">
      <c r="A785" s="195">
        <v>2150102</v>
      </c>
      <c r="B785" s="196" t="s">
        <v>38</v>
      </c>
      <c r="C785" s="192"/>
      <c r="D785" s="192"/>
      <c r="E785" s="193">
        <f t="shared" si="13"/>
      </c>
      <c r="F785" s="190"/>
    </row>
    <row r="786" spans="1:6" ht="14.25">
      <c r="A786" s="195">
        <v>2150103</v>
      </c>
      <c r="B786" s="196" t="s">
        <v>39</v>
      </c>
      <c r="C786" s="192"/>
      <c r="D786" s="192"/>
      <c r="E786" s="193">
        <f t="shared" si="13"/>
      </c>
      <c r="F786" s="190"/>
    </row>
    <row r="787" spans="1:6" ht="14.25">
      <c r="A787" s="195">
        <v>2150199</v>
      </c>
      <c r="B787" s="196" t="s">
        <v>633</v>
      </c>
      <c r="C787" s="192"/>
      <c r="D787" s="192"/>
      <c r="E787" s="193">
        <f t="shared" si="13"/>
      </c>
      <c r="F787" s="190"/>
    </row>
    <row r="788" spans="1:6" ht="14.25">
      <c r="A788" s="191">
        <v>21502</v>
      </c>
      <c r="B788" s="191" t="s">
        <v>634</v>
      </c>
      <c r="C788" s="192">
        <f>SUM(C789:C800)</f>
        <v>0</v>
      </c>
      <c r="D788" s="192">
        <f>SUM(D789:D800)</f>
        <v>0</v>
      </c>
      <c r="E788" s="193">
        <f t="shared" si="13"/>
      </c>
      <c r="F788" s="190"/>
    </row>
    <row r="789" spans="1:6" ht="14.25">
      <c r="A789" s="195">
        <v>2150201</v>
      </c>
      <c r="B789" s="196" t="s">
        <v>37</v>
      </c>
      <c r="C789" s="192"/>
      <c r="D789" s="192"/>
      <c r="E789" s="193">
        <f t="shared" si="13"/>
      </c>
      <c r="F789" s="190"/>
    </row>
    <row r="790" spans="1:6" ht="14.25">
      <c r="A790" s="195">
        <v>2150202</v>
      </c>
      <c r="B790" s="196" t="s">
        <v>38</v>
      </c>
      <c r="C790" s="192"/>
      <c r="D790" s="192"/>
      <c r="E790" s="193">
        <f t="shared" si="13"/>
      </c>
      <c r="F790" s="190"/>
    </row>
    <row r="791" spans="1:6" ht="14.25">
      <c r="A791" s="195">
        <v>2150203</v>
      </c>
      <c r="B791" s="196" t="s">
        <v>39</v>
      </c>
      <c r="C791" s="192"/>
      <c r="D791" s="192"/>
      <c r="E791" s="193">
        <f t="shared" si="13"/>
      </c>
      <c r="F791" s="190"/>
    </row>
    <row r="792" spans="1:6" ht="14.25">
      <c r="A792" s="195">
        <v>2150204</v>
      </c>
      <c r="B792" s="196" t="s">
        <v>635</v>
      </c>
      <c r="C792" s="192"/>
      <c r="D792" s="192"/>
      <c r="E792" s="193">
        <f t="shared" si="13"/>
      </c>
      <c r="F792" s="190"/>
    </row>
    <row r="793" spans="1:6" ht="14.25">
      <c r="A793" s="195">
        <v>2150205</v>
      </c>
      <c r="B793" s="196" t="s">
        <v>636</v>
      </c>
      <c r="C793" s="192"/>
      <c r="D793" s="192"/>
      <c r="E793" s="193">
        <f t="shared" si="13"/>
      </c>
      <c r="F793" s="190"/>
    </row>
    <row r="794" spans="1:6" ht="14.25">
      <c r="A794" s="195">
        <v>2150206</v>
      </c>
      <c r="B794" s="196" t="s">
        <v>637</v>
      </c>
      <c r="C794" s="192"/>
      <c r="D794" s="192"/>
      <c r="E794" s="193">
        <f t="shared" si="13"/>
      </c>
      <c r="F794" s="190"/>
    </row>
    <row r="795" spans="1:6" ht="14.25">
      <c r="A795" s="195">
        <v>2150207</v>
      </c>
      <c r="B795" s="196" t="s">
        <v>638</v>
      </c>
      <c r="C795" s="192"/>
      <c r="D795" s="192"/>
      <c r="E795" s="193">
        <f t="shared" si="13"/>
      </c>
      <c r="F795" s="190"/>
    </row>
    <row r="796" spans="1:6" ht="14.25">
      <c r="A796" s="195">
        <v>2150208</v>
      </c>
      <c r="B796" s="196" t="s">
        <v>639</v>
      </c>
      <c r="C796" s="192"/>
      <c r="D796" s="192"/>
      <c r="E796" s="193">
        <f t="shared" si="13"/>
      </c>
      <c r="F796" s="190"/>
    </row>
    <row r="797" spans="1:6" ht="14.25">
      <c r="A797" s="195">
        <v>2150209</v>
      </c>
      <c r="B797" s="196" t="s">
        <v>640</v>
      </c>
      <c r="C797" s="192"/>
      <c r="D797" s="192"/>
      <c r="E797" s="193">
        <f t="shared" si="13"/>
      </c>
      <c r="F797" s="190"/>
    </row>
    <row r="798" spans="1:6" ht="14.25">
      <c r="A798" s="195">
        <v>2150210</v>
      </c>
      <c r="B798" s="196" t="s">
        <v>641</v>
      </c>
      <c r="C798" s="192"/>
      <c r="D798" s="192"/>
      <c r="E798" s="193">
        <f t="shared" si="13"/>
      </c>
      <c r="F798" s="190"/>
    </row>
    <row r="799" spans="1:6" ht="14.25">
      <c r="A799" s="195">
        <v>2150213</v>
      </c>
      <c r="B799" s="196" t="s">
        <v>642</v>
      </c>
      <c r="C799" s="192"/>
      <c r="D799" s="192"/>
      <c r="E799" s="193">
        <f t="shared" si="13"/>
      </c>
      <c r="F799" s="190"/>
    </row>
    <row r="800" spans="1:6" ht="14.25">
      <c r="A800" s="195">
        <v>2150299</v>
      </c>
      <c r="B800" s="196" t="s">
        <v>643</v>
      </c>
      <c r="C800" s="192"/>
      <c r="D800" s="192"/>
      <c r="E800" s="193">
        <f t="shared" si="13"/>
      </c>
      <c r="F800" s="190"/>
    </row>
    <row r="801" spans="1:6" ht="14.25">
      <c r="A801" s="191">
        <v>21503</v>
      </c>
      <c r="B801" s="191" t="s">
        <v>644</v>
      </c>
      <c r="C801" s="192">
        <f>SUM(C802:C805)</f>
        <v>39</v>
      </c>
      <c r="D801" s="192">
        <f>SUM(D802:D805)</f>
        <v>42</v>
      </c>
      <c r="E801" s="193">
        <f t="shared" si="13"/>
        <v>7.7</v>
      </c>
      <c r="F801" s="190"/>
    </row>
    <row r="802" spans="1:6" ht="14.25">
      <c r="A802" s="195">
        <v>2150301</v>
      </c>
      <c r="B802" s="196" t="s">
        <v>37</v>
      </c>
      <c r="C802" s="192"/>
      <c r="D802" s="192"/>
      <c r="E802" s="193">
        <f t="shared" si="13"/>
      </c>
      <c r="F802" s="190"/>
    </row>
    <row r="803" spans="1:6" ht="14.25">
      <c r="A803" s="195">
        <v>2150302</v>
      </c>
      <c r="B803" s="196" t="s">
        <v>38</v>
      </c>
      <c r="C803" s="192"/>
      <c r="D803" s="192"/>
      <c r="E803" s="193">
        <f t="shared" si="13"/>
      </c>
      <c r="F803" s="190"/>
    </row>
    <row r="804" spans="1:6" ht="14.25">
      <c r="A804" s="195">
        <v>2150303</v>
      </c>
      <c r="B804" s="196" t="s">
        <v>39</v>
      </c>
      <c r="C804" s="192"/>
      <c r="D804" s="192"/>
      <c r="E804" s="193">
        <f t="shared" si="13"/>
      </c>
      <c r="F804" s="190"/>
    </row>
    <row r="805" spans="1:6" ht="14.25">
      <c r="A805" s="195">
        <v>2150399</v>
      </c>
      <c r="B805" s="196" t="s">
        <v>645</v>
      </c>
      <c r="C805" s="192">
        <v>39</v>
      </c>
      <c r="D805" s="192">
        <v>42</v>
      </c>
      <c r="E805" s="193">
        <f t="shared" si="13"/>
        <v>7.7</v>
      </c>
      <c r="F805" s="190"/>
    </row>
    <row r="806" spans="1:6" ht="14.25">
      <c r="A806" s="191">
        <v>21505</v>
      </c>
      <c r="B806" s="191" t="s">
        <v>646</v>
      </c>
      <c r="C806" s="192">
        <f>SUM(C807:C819)</f>
        <v>0</v>
      </c>
      <c r="D806" s="192">
        <f>SUM(D807:D819)</f>
        <v>0</v>
      </c>
      <c r="E806" s="193">
        <f t="shared" si="13"/>
      </c>
      <c r="F806" s="190"/>
    </row>
    <row r="807" spans="1:6" ht="15.75" customHeight="1">
      <c r="A807" s="195">
        <v>2150501</v>
      </c>
      <c r="B807" s="196" t="s">
        <v>37</v>
      </c>
      <c r="C807" s="192"/>
      <c r="D807" s="192"/>
      <c r="E807" s="193">
        <f t="shared" si="13"/>
      </c>
      <c r="F807" s="190"/>
    </row>
    <row r="808" spans="1:6" ht="14.25">
      <c r="A808" s="195">
        <v>2150502</v>
      </c>
      <c r="B808" s="196" t="s">
        <v>38</v>
      </c>
      <c r="C808" s="192"/>
      <c r="D808" s="192"/>
      <c r="E808" s="193">
        <f t="shared" si="13"/>
      </c>
      <c r="F808" s="190"/>
    </row>
    <row r="809" spans="1:6" ht="14.25">
      <c r="A809" s="195">
        <v>2150503</v>
      </c>
      <c r="B809" s="196" t="s">
        <v>39</v>
      </c>
      <c r="C809" s="192"/>
      <c r="D809" s="192"/>
      <c r="E809" s="193">
        <f t="shared" si="13"/>
      </c>
      <c r="F809" s="190"/>
    </row>
    <row r="810" spans="1:6" ht="14.25">
      <c r="A810" s="195">
        <v>2150505</v>
      </c>
      <c r="B810" s="196" t="s">
        <v>647</v>
      </c>
      <c r="C810" s="192"/>
      <c r="D810" s="192"/>
      <c r="E810" s="193">
        <f t="shared" si="13"/>
      </c>
      <c r="F810" s="190"/>
    </row>
    <row r="811" spans="1:6" ht="14.25">
      <c r="A811" s="195">
        <v>2150506</v>
      </c>
      <c r="B811" s="196" t="s">
        <v>648</v>
      </c>
      <c r="C811" s="192"/>
      <c r="D811" s="192"/>
      <c r="E811" s="193">
        <f t="shared" si="13"/>
      </c>
      <c r="F811" s="190"/>
    </row>
    <row r="812" spans="1:6" ht="14.25">
      <c r="A812" s="195">
        <v>2150507</v>
      </c>
      <c r="B812" s="196" t="s">
        <v>649</v>
      </c>
      <c r="C812" s="192"/>
      <c r="D812" s="192"/>
      <c r="E812" s="193">
        <f t="shared" si="13"/>
      </c>
      <c r="F812" s="190"/>
    </row>
    <row r="813" spans="1:6" ht="14.25">
      <c r="A813" s="195">
        <v>2150508</v>
      </c>
      <c r="B813" s="196" t="s">
        <v>650</v>
      </c>
      <c r="C813" s="192"/>
      <c r="D813" s="192"/>
      <c r="E813" s="193">
        <f t="shared" si="13"/>
      </c>
      <c r="F813" s="190"/>
    </row>
    <row r="814" spans="1:6" ht="15.75" customHeight="1">
      <c r="A814" s="195">
        <v>2150509</v>
      </c>
      <c r="B814" s="196" t="s">
        <v>651</v>
      </c>
      <c r="C814" s="192"/>
      <c r="D814" s="192"/>
      <c r="E814" s="193">
        <f t="shared" si="13"/>
      </c>
      <c r="F814" s="190"/>
    </row>
    <row r="815" spans="1:6" ht="14.25">
      <c r="A815" s="195">
        <v>2150510</v>
      </c>
      <c r="B815" s="196" t="s">
        <v>652</v>
      </c>
      <c r="C815" s="192"/>
      <c r="D815" s="192"/>
      <c r="E815" s="193">
        <f t="shared" si="13"/>
      </c>
      <c r="F815" s="190"/>
    </row>
    <row r="816" spans="1:6" ht="14.25">
      <c r="A816" s="195">
        <v>2150511</v>
      </c>
      <c r="B816" s="196" t="s">
        <v>653</v>
      </c>
      <c r="C816" s="192"/>
      <c r="D816" s="192"/>
      <c r="E816" s="193">
        <f t="shared" si="13"/>
      </c>
      <c r="F816" s="190"/>
    </row>
    <row r="817" spans="1:6" ht="14.25">
      <c r="A817" s="195">
        <v>2150513</v>
      </c>
      <c r="B817" s="196" t="s">
        <v>654</v>
      </c>
      <c r="C817" s="192"/>
      <c r="D817" s="192"/>
      <c r="E817" s="193">
        <f t="shared" si="13"/>
      </c>
      <c r="F817" s="190"/>
    </row>
    <row r="818" spans="1:6" ht="14.25">
      <c r="A818" s="195">
        <v>2150515</v>
      </c>
      <c r="B818" s="196" t="s">
        <v>655</v>
      </c>
      <c r="C818" s="192"/>
      <c r="D818" s="192"/>
      <c r="E818" s="193">
        <f t="shared" si="13"/>
      </c>
      <c r="F818" s="190"/>
    </row>
    <row r="819" spans="1:6" ht="14.25">
      <c r="A819" s="195">
        <v>2150599</v>
      </c>
      <c r="B819" s="196" t="s">
        <v>656</v>
      </c>
      <c r="C819" s="192"/>
      <c r="D819" s="192"/>
      <c r="E819" s="193">
        <f t="shared" si="13"/>
      </c>
      <c r="F819" s="190"/>
    </row>
    <row r="820" spans="1:6" ht="15.75" customHeight="1">
      <c r="A820" s="191">
        <v>21508</v>
      </c>
      <c r="B820" s="191" t="s">
        <v>657</v>
      </c>
      <c r="C820" s="192">
        <f>SUM(C821:C826)</f>
        <v>197</v>
      </c>
      <c r="D820" s="192">
        <f>SUM(D821:D826)</f>
        <v>172</v>
      </c>
      <c r="E820" s="193">
        <f t="shared" si="13"/>
        <v>-12.7</v>
      </c>
      <c r="F820" s="190"/>
    </row>
    <row r="821" spans="1:6" ht="14.25">
      <c r="A821" s="195">
        <v>2150801</v>
      </c>
      <c r="B821" s="196" t="s">
        <v>37</v>
      </c>
      <c r="C821" s="192">
        <v>197</v>
      </c>
      <c r="D821" s="192">
        <v>172</v>
      </c>
      <c r="E821" s="193">
        <f t="shared" si="13"/>
        <v>-12.7</v>
      </c>
      <c r="F821" s="190"/>
    </row>
    <row r="822" spans="1:6" ht="14.25">
      <c r="A822" s="195">
        <v>2150802</v>
      </c>
      <c r="B822" s="196" t="s">
        <v>38</v>
      </c>
      <c r="C822" s="192"/>
      <c r="D822" s="192"/>
      <c r="E822" s="193">
        <f t="shared" si="13"/>
      </c>
      <c r="F822" s="190"/>
    </row>
    <row r="823" spans="1:6" ht="14.25">
      <c r="A823" s="195">
        <v>2150803</v>
      </c>
      <c r="B823" s="196" t="s">
        <v>39</v>
      </c>
      <c r="C823" s="192"/>
      <c r="D823" s="192"/>
      <c r="E823" s="193">
        <f t="shared" si="13"/>
      </c>
      <c r="F823" s="190"/>
    </row>
    <row r="824" spans="1:6" ht="14.25">
      <c r="A824" s="195">
        <v>2150804</v>
      </c>
      <c r="B824" s="196" t="s">
        <v>658</v>
      </c>
      <c r="C824" s="192"/>
      <c r="D824" s="192"/>
      <c r="E824" s="193">
        <f t="shared" si="13"/>
      </c>
      <c r="F824" s="190"/>
    </row>
    <row r="825" spans="1:6" ht="14.25">
      <c r="A825" s="195">
        <v>2150805</v>
      </c>
      <c r="B825" s="196" t="s">
        <v>659</v>
      </c>
      <c r="C825" s="192"/>
      <c r="D825" s="192"/>
      <c r="E825" s="193">
        <f t="shared" si="13"/>
      </c>
      <c r="F825" s="190"/>
    </row>
    <row r="826" spans="1:6" ht="14.25">
      <c r="A826" s="195">
        <v>2150899</v>
      </c>
      <c r="B826" s="196" t="s">
        <v>660</v>
      </c>
      <c r="C826" s="192"/>
      <c r="D826" s="192"/>
      <c r="E826" s="193">
        <f t="shared" si="13"/>
      </c>
      <c r="F826" s="190"/>
    </row>
    <row r="827" spans="1:6" ht="14.25">
      <c r="A827" s="191">
        <v>21599</v>
      </c>
      <c r="B827" s="191" t="s">
        <v>661</v>
      </c>
      <c r="C827" s="192">
        <f>SUM(C828:C832)</f>
        <v>3000</v>
      </c>
      <c r="D827" s="192">
        <f>SUM(D828:D832)</f>
        <v>5000</v>
      </c>
      <c r="E827" s="193">
        <f t="shared" si="13"/>
        <v>66.7</v>
      </c>
      <c r="F827" s="190"/>
    </row>
    <row r="828" spans="1:6" ht="14.25">
      <c r="A828" s="195">
        <v>2159901</v>
      </c>
      <c r="B828" s="196" t="s">
        <v>662</v>
      </c>
      <c r="C828" s="192"/>
      <c r="D828" s="192"/>
      <c r="E828" s="193">
        <f t="shared" si="13"/>
      </c>
      <c r="F828" s="190"/>
    </row>
    <row r="829" spans="1:6" ht="14.25">
      <c r="A829" s="195">
        <v>2159904</v>
      </c>
      <c r="B829" s="196" t="s">
        <v>663</v>
      </c>
      <c r="C829" s="192"/>
      <c r="D829" s="192"/>
      <c r="E829" s="193">
        <f t="shared" si="13"/>
      </c>
      <c r="F829" s="190"/>
    </row>
    <row r="830" spans="1:6" ht="14.25">
      <c r="A830" s="195">
        <v>2159905</v>
      </c>
      <c r="B830" s="196" t="s">
        <v>664</v>
      </c>
      <c r="C830" s="192"/>
      <c r="D830" s="192"/>
      <c r="E830" s="193">
        <f t="shared" si="13"/>
      </c>
      <c r="F830" s="190"/>
    </row>
    <row r="831" spans="1:6" ht="14.25">
      <c r="A831" s="195">
        <v>2159906</v>
      </c>
      <c r="B831" s="196" t="s">
        <v>665</v>
      </c>
      <c r="C831" s="192"/>
      <c r="D831" s="192"/>
      <c r="E831" s="193">
        <f aca="true" t="shared" si="14" ref="E831:E884">IF(C831=0,"",ROUND(D831/C831*100-100,1))</f>
      </c>
      <c r="F831" s="190"/>
    </row>
    <row r="832" spans="1:6" ht="14.25">
      <c r="A832" s="195">
        <v>2159999</v>
      </c>
      <c r="B832" s="196" t="s">
        <v>666</v>
      </c>
      <c r="C832" s="192">
        <v>3000</v>
      </c>
      <c r="D832" s="192">
        <v>5000</v>
      </c>
      <c r="E832" s="193">
        <f t="shared" si="14"/>
        <v>66.7</v>
      </c>
      <c r="F832" s="190"/>
    </row>
    <row r="833" spans="1:6" ht="14.25">
      <c r="A833" s="191">
        <v>216</v>
      </c>
      <c r="B833" s="191" t="s">
        <v>667</v>
      </c>
      <c r="C833" s="192">
        <f>SUM(C834,C844,C850)</f>
        <v>560</v>
      </c>
      <c r="D833" s="192">
        <f>SUM(D834,D844,D850)</f>
        <v>538</v>
      </c>
      <c r="E833" s="193">
        <f t="shared" si="14"/>
        <v>-3.9</v>
      </c>
      <c r="F833" s="190"/>
    </row>
    <row r="834" spans="1:6" ht="14.25">
      <c r="A834" s="191">
        <v>21602</v>
      </c>
      <c r="B834" s="191" t="s">
        <v>668</v>
      </c>
      <c r="C834" s="192">
        <f>SUM(C835:C843)</f>
        <v>560</v>
      </c>
      <c r="D834" s="192">
        <f>SUM(D835:D843)</f>
        <v>538</v>
      </c>
      <c r="E834" s="193">
        <f t="shared" si="14"/>
        <v>-3.9</v>
      </c>
      <c r="F834" s="190"/>
    </row>
    <row r="835" spans="1:6" ht="14.25">
      <c r="A835" s="195">
        <v>2160201</v>
      </c>
      <c r="B835" s="196" t="s">
        <v>37</v>
      </c>
      <c r="C835" s="192">
        <v>159</v>
      </c>
      <c r="D835" s="192">
        <v>187</v>
      </c>
      <c r="E835" s="193">
        <f t="shared" si="14"/>
        <v>17.6</v>
      </c>
      <c r="F835" s="190"/>
    </row>
    <row r="836" spans="1:6" ht="14.25">
      <c r="A836" s="195">
        <v>2160202</v>
      </c>
      <c r="B836" s="196" t="s">
        <v>38</v>
      </c>
      <c r="C836" s="192"/>
      <c r="D836" s="192"/>
      <c r="E836" s="193">
        <f t="shared" si="14"/>
      </c>
      <c r="F836" s="190"/>
    </row>
    <row r="837" spans="1:6" ht="15.75" customHeight="1">
      <c r="A837" s="195">
        <v>2160203</v>
      </c>
      <c r="B837" s="196" t="s">
        <v>39</v>
      </c>
      <c r="C837" s="192"/>
      <c r="D837" s="192"/>
      <c r="E837" s="193">
        <f t="shared" si="14"/>
      </c>
      <c r="F837" s="190"/>
    </row>
    <row r="838" spans="1:6" ht="14.25">
      <c r="A838" s="195">
        <v>2160216</v>
      </c>
      <c r="B838" s="196" t="s">
        <v>669</v>
      </c>
      <c r="C838" s="192"/>
      <c r="D838" s="192"/>
      <c r="E838" s="193">
        <f t="shared" si="14"/>
      </c>
      <c r="F838" s="190"/>
    </row>
    <row r="839" spans="1:6" ht="14.25">
      <c r="A839" s="195">
        <v>2160217</v>
      </c>
      <c r="B839" s="196" t="s">
        <v>670</v>
      </c>
      <c r="C839" s="192"/>
      <c r="D839" s="192"/>
      <c r="E839" s="193">
        <f t="shared" si="14"/>
      </c>
      <c r="F839" s="190"/>
    </row>
    <row r="840" spans="1:6" ht="14.25">
      <c r="A840" s="195">
        <v>2160218</v>
      </c>
      <c r="B840" s="196" t="s">
        <v>671</v>
      </c>
      <c r="C840" s="192"/>
      <c r="D840" s="192"/>
      <c r="E840" s="193">
        <f t="shared" si="14"/>
      </c>
      <c r="F840" s="190"/>
    </row>
    <row r="841" spans="1:6" ht="14.25">
      <c r="A841" s="195">
        <v>2160219</v>
      </c>
      <c r="B841" s="196" t="s">
        <v>672</v>
      </c>
      <c r="C841" s="192"/>
      <c r="D841" s="192"/>
      <c r="E841" s="193">
        <f t="shared" si="14"/>
      </c>
      <c r="F841" s="190"/>
    </row>
    <row r="842" spans="1:6" ht="14.25">
      <c r="A842" s="195">
        <v>2160250</v>
      </c>
      <c r="B842" s="196" t="s">
        <v>46</v>
      </c>
      <c r="C842" s="192"/>
      <c r="D842" s="192"/>
      <c r="E842" s="193">
        <f t="shared" si="14"/>
      </c>
      <c r="F842" s="190"/>
    </row>
    <row r="843" spans="1:6" ht="15.75" customHeight="1">
      <c r="A843" s="195">
        <v>2160299</v>
      </c>
      <c r="B843" s="196" t="s">
        <v>673</v>
      </c>
      <c r="C843" s="192">
        <v>401</v>
      </c>
      <c r="D843" s="192">
        <v>351</v>
      </c>
      <c r="E843" s="193">
        <f t="shared" si="14"/>
        <v>-12.5</v>
      </c>
      <c r="F843" s="190"/>
    </row>
    <row r="844" spans="1:6" ht="15.75" customHeight="1">
      <c r="A844" s="191">
        <v>21606</v>
      </c>
      <c r="B844" s="191" t="s">
        <v>674</v>
      </c>
      <c r="C844" s="192">
        <f>SUM(C845:C849)</f>
        <v>0</v>
      </c>
      <c r="D844" s="192">
        <f>SUM(D845:D849)</f>
        <v>0</v>
      </c>
      <c r="E844" s="193">
        <f t="shared" si="14"/>
      </c>
      <c r="F844" s="190"/>
    </row>
    <row r="845" spans="1:6" ht="15.75" customHeight="1">
      <c r="A845" s="195">
        <v>2160601</v>
      </c>
      <c r="B845" s="196" t="s">
        <v>37</v>
      </c>
      <c r="C845" s="192"/>
      <c r="D845" s="192"/>
      <c r="E845" s="193">
        <f t="shared" si="14"/>
      </c>
      <c r="F845" s="190"/>
    </row>
    <row r="846" spans="1:6" ht="14.25">
      <c r="A846" s="195">
        <v>2160602</v>
      </c>
      <c r="B846" s="196" t="s">
        <v>38</v>
      </c>
      <c r="C846" s="192"/>
      <c r="D846" s="192"/>
      <c r="E846" s="193">
        <f t="shared" si="14"/>
      </c>
      <c r="F846" s="190"/>
    </row>
    <row r="847" spans="1:6" ht="14.25">
      <c r="A847" s="195">
        <v>2160603</v>
      </c>
      <c r="B847" s="196" t="s">
        <v>39</v>
      </c>
      <c r="C847" s="192"/>
      <c r="D847" s="192"/>
      <c r="E847" s="193">
        <f t="shared" si="14"/>
      </c>
      <c r="F847" s="190"/>
    </row>
    <row r="848" spans="1:6" ht="14.25">
      <c r="A848" s="195">
        <v>2160607</v>
      </c>
      <c r="B848" s="196" t="s">
        <v>675</v>
      </c>
      <c r="C848" s="192"/>
      <c r="D848" s="192"/>
      <c r="E848" s="193">
        <f t="shared" si="14"/>
      </c>
      <c r="F848" s="190"/>
    </row>
    <row r="849" spans="1:6" ht="14.25">
      <c r="A849" s="195">
        <v>2160699</v>
      </c>
      <c r="B849" s="196" t="s">
        <v>676</v>
      </c>
      <c r="C849" s="192"/>
      <c r="D849" s="192"/>
      <c r="E849" s="193">
        <f t="shared" si="14"/>
      </c>
      <c r="F849" s="190"/>
    </row>
    <row r="850" spans="1:6" ht="14.25">
      <c r="A850" s="191">
        <v>21699</v>
      </c>
      <c r="B850" s="191" t="s">
        <v>677</v>
      </c>
      <c r="C850" s="192">
        <f>SUM(C851:C852)</f>
        <v>0</v>
      </c>
      <c r="D850" s="192">
        <f>SUM(D851:D852)</f>
        <v>0</v>
      </c>
      <c r="E850" s="193">
        <f t="shared" si="14"/>
      </c>
      <c r="F850" s="190"/>
    </row>
    <row r="851" spans="1:6" ht="14.25">
      <c r="A851" s="195">
        <v>2169901</v>
      </c>
      <c r="B851" s="196" t="s">
        <v>678</v>
      </c>
      <c r="C851" s="192"/>
      <c r="D851" s="192"/>
      <c r="E851" s="193">
        <f t="shared" si="14"/>
      </c>
      <c r="F851" s="190"/>
    </row>
    <row r="852" spans="1:6" ht="14.25">
      <c r="A852" s="195">
        <v>2169999</v>
      </c>
      <c r="B852" s="196" t="s">
        <v>679</v>
      </c>
      <c r="C852" s="192"/>
      <c r="D852" s="192"/>
      <c r="E852" s="193">
        <f t="shared" si="14"/>
      </c>
      <c r="F852" s="190"/>
    </row>
    <row r="853" spans="1:6" ht="14.25">
      <c r="A853" s="191">
        <v>217</v>
      </c>
      <c r="B853" s="191" t="s">
        <v>680</v>
      </c>
      <c r="C853" s="192">
        <f>SUM(C854)</f>
        <v>0</v>
      </c>
      <c r="D853" s="192">
        <f>SUM(D854)</f>
        <v>0</v>
      </c>
      <c r="E853" s="193">
        <f t="shared" si="14"/>
      </c>
      <c r="F853" s="190"/>
    </row>
    <row r="854" spans="1:6" ht="14.25">
      <c r="A854" s="191">
        <v>21799</v>
      </c>
      <c r="B854" s="191" t="s">
        <v>681</v>
      </c>
      <c r="C854" s="192">
        <f>SUM(C855)</f>
        <v>0</v>
      </c>
      <c r="D854" s="192">
        <f>SUM(D855)</f>
        <v>0</v>
      </c>
      <c r="E854" s="193">
        <f t="shared" si="14"/>
      </c>
      <c r="F854" s="190"/>
    </row>
    <row r="855" spans="1:6" ht="14.25">
      <c r="A855" s="195">
        <v>2179901</v>
      </c>
      <c r="B855" s="196" t="s">
        <v>682</v>
      </c>
      <c r="C855" s="192"/>
      <c r="D855" s="192"/>
      <c r="E855" s="193">
        <f t="shared" si="14"/>
      </c>
      <c r="F855" s="190"/>
    </row>
    <row r="856" spans="1:6" ht="14.25">
      <c r="A856" s="191">
        <v>219</v>
      </c>
      <c r="B856" s="191" t="s">
        <v>683</v>
      </c>
      <c r="C856" s="192">
        <f>SUM(C857)</f>
        <v>0</v>
      </c>
      <c r="D856" s="192">
        <f>SUM(D857)</f>
        <v>0</v>
      </c>
      <c r="E856" s="193">
        <f t="shared" si="14"/>
      </c>
      <c r="F856" s="190"/>
    </row>
    <row r="857" spans="1:6" ht="14.25">
      <c r="A857" s="191">
        <v>21999</v>
      </c>
      <c r="B857" s="191" t="s">
        <v>684</v>
      </c>
      <c r="C857" s="192"/>
      <c r="D857" s="192"/>
      <c r="E857" s="193">
        <f t="shared" si="14"/>
      </c>
      <c r="F857" s="190"/>
    </row>
    <row r="858" spans="1:6" ht="14.25">
      <c r="A858" s="191">
        <v>220</v>
      </c>
      <c r="B858" s="191" t="s">
        <v>685</v>
      </c>
      <c r="C858" s="192">
        <f>SUM(C859,C875,)</f>
        <v>2142</v>
      </c>
      <c r="D858" s="192">
        <f>SUM(D859,D875,)</f>
        <v>2456</v>
      </c>
      <c r="E858" s="193">
        <f t="shared" si="14"/>
        <v>14.7</v>
      </c>
      <c r="F858" s="190"/>
    </row>
    <row r="859" spans="1:6" ht="14.25">
      <c r="A859" s="191">
        <v>22001</v>
      </c>
      <c r="B859" s="191" t="s">
        <v>686</v>
      </c>
      <c r="C859" s="192">
        <f>SUM(C860:C874)</f>
        <v>2087</v>
      </c>
      <c r="D859" s="192">
        <f>SUM(D860:D874)</f>
        <v>2396</v>
      </c>
      <c r="E859" s="193">
        <f t="shared" si="14"/>
        <v>14.8</v>
      </c>
      <c r="F859" s="190"/>
    </row>
    <row r="860" spans="1:6" ht="14.25">
      <c r="A860" s="195">
        <v>2200101</v>
      </c>
      <c r="B860" s="196" t="s">
        <v>37</v>
      </c>
      <c r="C860" s="192">
        <v>126</v>
      </c>
      <c r="D860" s="192">
        <v>229</v>
      </c>
      <c r="E860" s="193">
        <f t="shared" si="14"/>
        <v>81.7</v>
      </c>
      <c r="F860" s="190"/>
    </row>
    <row r="861" spans="1:6" ht="14.25">
      <c r="A861" s="195">
        <v>2200102</v>
      </c>
      <c r="B861" s="196" t="s">
        <v>38</v>
      </c>
      <c r="C861" s="192"/>
      <c r="D861" s="192"/>
      <c r="E861" s="193">
        <f t="shared" si="14"/>
      </c>
      <c r="F861" s="190"/>
    </row>
    <row r="862" spans="1:6" ht="14.25">
      <c r="A862" s="195">
        <v>2200103</v>
      </c>
      <c r="B862" s="196" t="s">
        <v>39</v>
      </c>
      <c r="C862" s="192">
        <v>407</v>
      </c>
      <c r="D862" s="192">
        <v>690</v>
      </c>
      <c r="E862" s="193">
        <f t="shared" si="14"/>
        <v>69.5</v>
      </c>
      <c r="F862" s="190"/>
    </row>
    <row r="863" spans="1:6" ht="14.25">
      <c r="A863" s="195">
        <v>2200104</v>
      </c>
      <c r="B863" s="196" t="s">
        <v>687</v>
      </c>
      <c r="C863" s="192"/>
      <c r="D863" s="192"/>
      <c r="E863" s="193">
        <f t="shared" si="14"/>
      </c>
      <c r="F863" s="190"/>
    </row>
    <row r="864" spans="1:6" ht="14.25">
      <c r="A864" s="195">
        <v>2200106</v>
      </c>
      <c r="B864" s="196" t="s">
        <v>688</v>
      </c>
      <c r="C864" s="192"/>
      <c r="D864" s="192"/>
      <c r="E864" s="193">
        <f t="shared" si="14"/>
      </c>
      <c r="F864" s="190"/>
    </row>
    <row r="865" spans="1:6" ht="14.25">
      <c r="A865" s="195">
        <v>2200107</v>
      </c>
      <c r="B865" s="196" t="s">
        <v>689</v>
      </c>
      <c r="C865" s="192"/>
      <c r="D865" s="192"/>
      <c r="E865" s="193">
        <f t="shared" si="14"/>
      </c>
      <c r="F865" s="190"/>
    </row>
    <row r="866" spans="1:6" ht="15.75" customHeight="1">
      <c r="A866" s="195">
        <v>2200108</v>
      </c>
      <c r="B866" s="196" t="s">
        <v>690</v>
      </c>
      <c r="C866" s="192"/>
      <c r="D866" s="192"/>
      <c r="E866" s="193">
        <f t="shared" si="14"/>
      </c>
      <c r="F866" s="190"/>
    </row>
    <row r="867" spans="1:6" ht="15.75" customHeight="1">
      <c r="A867" s="195">
        <v>2200109</v>
      </c>
      <c r="B867" s="196" t="s">
        <v>691</v>
      </c>
      <c r="C867" s="192"/>
      <c r="D867" s="192"/>
      <c r="E867" s="193">
        <f t="shared" si="14"/>
      </c>
      <c r="F867" s="190"/>
    </row>
    <row r="868" spans="1:6" ht="14.25">
      <c r="A868" s="195">
        <v>2200112</v>
      </c>
      <c r="B868" s="196" t="s">
        <v>692</v>
      </c>
      <c r="C868" s="192"/>
      <c r="D868" s="192"/>
      <c r="E868" s="193">
        <f t="shared" si="14"/>
      </c>
      <c r="F868" s="190"/>
    </row>
    <row r="869" spans="1:6" ht="14.25">
      <c r="A869" s="195">
        <v>2200113</v>
      </c>
      <c r="B869" s="196" t="s">
        <v>693</v>
      </c>
      <c r="C869" s="192"/>
      <c r="D869" s="192"/>
      <c r="E869" s="193">
        <f t="shared" si="14"/>
      </c>
      <c r="F869" s="190"/>
    </row>
    <row r="870" spans="1:6" ht="14.25">
      <c r="A870" s="195">
        <v>2200114</v>
      </c>
      <c r="B870" s="196" t="s">
        <v>694</v>
      </c>
      <c r="C870" s="192"/>
      <c r="D870" s="192"/>
      <c r="E870" s="193">
        <f t="shared" si="14"/>
      </c>
      <c r="F870" s="190"/>
    </row>
    <row r="871" spans="1:6" ht="14.25">
      <c r="A871" s="195">
        <v>2200115</v>
      </c>
      <c r="B871" s="196" t="s">
        <v>695</v>
      </c>
      <c r="C871" s="192"/>
      <c r="D871" s="192"/>
      <c r="E871" s="193">
        <f t="shared" si="14"/>
      </c>
      <c r="F871" s="190"/>
    </row>
    <row r="872" spans="1:6" ht="14.25">
      <c r="A872" s="195">
        <v>2200119</v>
      </c>
      <c r="B872" s="196" t="s">
        <v>696</v>
      </c>
      <c r="C872" s="192"/>
      <c r="D872" s="192"/>
      <c r="E872" s="193">
        <f t="shared" si="14"/>
      </c>
      <c r="F872" s="190"/>
    </row>
    <row r="873" spans="1:6" ht="15.75" customHeight="1">
      <c r="A873" s="195">
        <v>2200150</v>
      </c>
      <c r="B873" s="196" t="s">
        <v>46</v>
      </c>
      <c r="C873" s="192">
        <v>994</v>
      </c>
      <c r="D873" s="192">
        <v>920</v>
      </c>
      <c r="E873" s="193">
        <f t="shared" si="14"/>
        <v>-7.4</v>
      </c>
      <c r="F873" s="190"/>
    </row>
    <row r="874" spans="1:6" ht="14.25">
      <c r="A874" s="195">
        <v>2200199</v>
      </c>
      <c r="B874" s="196" t="s">
        <v>697</v>
      </c>
      <c r="C874" s="192">
        <v>560</v>
      </c>
      <c r="D874" s="192">
        <v>557</v>
      </c>
      <c r="E874" s="193">
        <f t="shared" si="14"/>
        <v>-0.5</v>
      </c>
      <c r="F874" s="190"/>
    </row>
    <row r="875" spans="1:6" ht="14.25">
      <c r="A875" s="191">
        <v>22005</v>
      </c>
      <c r="B875" s="191" t="s">
        <v>698</v>
      </c>
      <c r="C875" s="192">
        <f>SUM(C876:C877)</f>
        <v>55</v>
      </c>
      <c r="D875" s="192">
        <f>SUM(D876:D877)</f>
        <v>60</v>
      </c>
      <c r="E875" s="193">
        <f t="shared" si="14"/>
        <v>9.1</v>
      </c>
      <c r="F875" s="190"/>
    </row>
    <row r="876" spans="1:6" ht="14.25">
      <c r="A876" s="195">
        <v>2200504</v>
      </c>
      <c r="B876" s="196" t="s">
        <v>699</v>
      </c>
      <c r="C876" s="192"/>
      <c r="D876" s="192"/>
      <c r="E876" s="193">
        <f t="shared" si="14"/>
      </c>
      <c r="F876" s="190"/>
    </row>
    <row r="877" spans="1:6" ht="15.75" customHeight="1">
      <c r="A877" s="195">
        <v>2200599</v>
      </c>
      <c r="B877" s="196" t="s">
        <v>700</v>
      </c>
      <c r="C877" s="192">
        <v>55</v>
      </c>
      <c r="D877" s="192">
        <v>60</v>
      </c>
      <c r="E877" s="193">
        <f t="shared" si="14"/>
        <v>9.1</v>
      </c>
      <c r="F877" s="190"/>
    </row>
    <row r="878" spans="1:6" ht="14.25">
      <c r="A878" s="191">
        <v>221</v>
      </c>
      <c r="B878" s="191" t="s">
        <v>701</v>
      </c>
      <c r="C878" s="192">
        <f>SUM(C879,C889,C893,)</f>
        <v>23800</v>
      </c>
      <c r="D878" s="192">
        <f>SUM(D879,D889,D893,)</f>
        <v>13843</v>
      </c>
      <c r="E878" s="193">
        <f t="shared" si="14"/>
        <v>-41.8</v>
      </c>
      <c r="F878" s="190"/>
    </row>
    <row r="879" spans="1:6" ht="14.25">
      <c r="A879" s="191">
        <v>22101</v>
      </c>
      <c r="B879" s="191" t="s">
        <v>702</v>
      </c>
      <c r="C879" s="192">
        <f>SUM(C880:C888)</f>
        <v>12146</v>
      </c>
      <c r="D879" s="192">
        <f>SUM(D880:D888)</f>
        <v>1298</v>
      </c>
      <c r="E879" s="193">
        <f t="shared" si="14"/>
        <v>-89.3</v>
      </c>
      <c r="F879" s="190"/>
    </row>
    <row r="880" spans="1:6" ht="15.75" customHeight="1">
      <c r="A880" s="195">
        <v>2210101</v>
      </c>
      <c r="B880" s="196" t="s">
        <v>703</v>
      </c>
      <c r="C880" s="192"/>
      <c r="D880" s="192">
        <v>1200</v>
      </c>
      <c r="E880" s="193">
        <f t="shared" si="14"/>
      </c>
      <c r="F880" s="190"/>
    </row>
    <row r="881" spans="1:6" ht="15.75" customHeight="1">
      <c r="A881" s="195">
        <v>2210102</v>
      </c>
      <c r="B881" s="196" t="s">
        <v>704</v>
      </c>
      <c r="C881" s="192"/>
      <c r="D881" s="192"/>
      <c r="E881" s="193">
        <f t="shared" si="14"/>
      </c>
      <c r="F881" s="190"/>
    </row>
    <row r="882" spans="1:6" ht="14.25">
      <c r="A882" s="195">
        <v>2210103</v>
      </c>
      <c r="B882" s="196" t="s">
        <v>705</v>
      </c>
      <c r="C882" s="192">
        <v>1946</v>
      </c>
      <c r="D882" s="192"/>
      <c r="E882" s="193">
        <f t="shared" si="14"/>
        <v>-100</v>
      </c>
      <c r="F882" s="190"/>
    </row>
    <row r="883" spans="1:6" ht="14.25">
      <c r="A883" s="195">
        <v>2210105</v>
      </c>
      <c r="B883" s="196" t="s">
        <v>706</v>
      </c>
      <c r="C883" s="192">
        <v>10200</v>
      </c>
      <c r="D883" s="192"/>
      <c r="E883" s="193">
        <f t="shared" si="14"/>
        <v>-100</v>
      </c>
      <c r="F883" s="190"/>
    </row>
    <row r="884" spans="1:6" ht="14.25">
      <c r="A884" s="195">
        <v>2210106</v>
      </c>
      <c r="B884" s="196" t="s">
        <v>707</v>
      </c>
      <c r="C884" s="192"/>
      <c r="D884" s="192"/>
      <c r="E884" s="193">
        <f t="shared" si="14"/>
      </c>
      <c r="F884" s="190"/>
    </row>
    <row r="885" spans="1:6" ht="14.25">
      <c r="A885" s="195">
        <v>2210107</v>
      </c>
      <c r="B885" s="196" t="s">
        <v>708</v>
      </c>
      <c r="C885" s="192"/>
      <c r="D885" s="192"/>
      <c r="E885" s="193">
        <f aca="true" t="shared" si="15" ref="E885:E971">IF(C885=0,"",ROUND(D885/C885*100-100,1))</f>
      </c>
      <c r="F885" s="190"/>
    </row>
    <row r="886" spans="1:6" ht="14.25">
      <c r="A886" s="195">
        <v>2210108</v>
      </c>
      <c r="B886" s="196" t="s">
        <v>709</v>
      </c>
      <c r="C886" s="192"/>
      <c r="D886" s="192">
        <v>98</v>
      </c>
      <c r="E886" s="193">
        <f t="shared" si="15"/>
      </c>
      <c r="F886" s="190"/>
    </row>
    <row r="887" spans="1:6" s="119" customFormat="1" ht="14.25">
      <c r="A887" s="195">
        <v>2210109</v>
      </c>
      <c r="B887" s="196" t="s">
        <v>710</v>
      </c>
      <c r="C887" s="192"/>
      <c r="D887" s="192"/>
      <c r="E887" s="193">
        <f t="shared" si="15"/>
      </c>
      <c r="F887" s="190"/>
    </row>
    <row r="888" spans="1:6" ht="14.25">
      <c r="A888" s="195">
        <v>2210199</v>
      </c>
      <c r="B888" s="196" t="s">
        <v>711</v>
      </c>
      <c r="C888" s="192"/>
      <c r="D888" s="192"/>
      <c r="E888" s="193">
        <f t="shared" si="15"/>
      </c>
      <c r="F888" s="190"/>
    </row>
    <row r="889" spans="1:6" ht="14.25">
      <c r="A889" s="191">
        <v>22102</v>
      </c>
      <c r="B889" s="191" t="s">
        <v>712</v>
      </c>
      <c r="C889" s="192">
        <f>SUM(C890:C892)</f>
        <v>11654</v>
      </c>
      <c r="D889" s="192">
        <f>SUM(D890:D892)</f>
        <v>12545</v>
      </c>
      <c r="E889" s="193">
        <f t="shared" si="15"/>
        <v>7.6</v>
      </c>
      <c r="F889" s="190"/>
    </row>
    <row r="890" spans="1:6" ht="14.25">
      <c r="A890" s="195">
        <v>2210201</v>
      </c>
      <c r="B890" s="196" t="s">
        <v>713</v>
      </c>
      <c r="C890" s="192">
        <v>11654</v>
      </c>
      <c r="D890" s="192">
        <v>12545</v>
      </c>
      <c r="E890" s="193">
        <f t="shared" si="15"/>
        <v>7.6</v>
      </c>
      <c r="F890" s="190"/>
    </row>
    <row r="891" spans="1:6" ht="14.25">
      <c r="A891" s="195">
        <v>2210202</v>
      </c>
      <c r="B891" s="196" t="s">
        <v>714</v>
      </c>
      <c r="C891" s="192"/>
      <c r="D891" s="192"/>
      <c r="E891" s="193">
        <f t="shared" si="15"/>
      </c>
      <c r="F891" s="190"/>
    </row>
    <row r="892" spans="1:6" ht="14.25">
      <c r="A892" s="195">
        <v>2210203</v>
      </c>
      <c r="B892" s="196" t="s">
        <v>715</v>
      </c>
      <c r="C892" s="192"/>
      <c r="D892" s="192"/>
      <c r="E892" s="193">
        <f t="shared" si="15"/>
      </c>
      <c r="F892" s="190"/>
    </row>
    <row r="893" spans="1:6" ht="14.25">
      <c r="A893" s="191">
        <v>22103</v>
      </c>
      <c r="B893" s="191" t="s">
        <v>716</v>
      </c>
      <c r="C893" s="192">
        <f>SUM(C894:C896)</f>
        <v>0</v>
      </c>
      <c r="D893" s="192">
        <f>SUM(D894:D896)</f>
        <v>0</v>
      </c>
      <c r="E893" s="193">
        <f t="shared" si="15"/>
      </c>
      <c r="F893" s="190"/>
    </row>
    <row r="894" spans="1:6" ht="14.25">
      <c r="A894" s="195">
        <v>2210301</v>
      </c>
      <c r="B894" s="196" t="s">
        <v>717</v>
      </c>
      <c r="C894" s="192"/>
      <c r="D894" s="192"/>
      <c r="E894" s="193">
        <f t="shared" si="15"/>
      </c>
      <c r="F894" s="190"/>
    </row>
    <row r="895" spans="1:6" ht="14.25">
      <c r="A895" s="195">
        <v>2210302</v>
      </c>
      <c r="B895" s="196" t="s">
        <v>718</v>
      </c>
      <c r="C895" s="192"/>
      <c r="D895" s="192"/>
      <c r="E895" s="193">
        <f t="shared" si="15"/>
      </c>
      <c r="F895" s="190"/>
    </row>
    <row r="896" spans="1:6" ht="14.25">
      <c r="A896" s="195">
        <v>2210399</v>
      </c>
      <c r="B896" s="196" t="s">
        <v>719</v>
      </c>
      <c r="C896" s="192"/>
      <c r="D896" s="192"/>
      <c r="E896" s="193">
        <f t="shared" si="15"/>
      </c>
      <c r="F896" s="190"/>
    </row>
    <row r="897" spans="1:6" ht="14.25">
      <c r="A897" s="191">
        <v>222</v>
      </c>
      <c r="B897" s="191" t="s">
        <v>720</v>
      </c>
      <c r="C897" s="192">
        <f>SUM(C898,C913,C927)</f>
        <v>5387</v>
      </c>
      <c r="D897" s="192">
        <f>SUM(D898,D913,D927)</f>
        <v>7487</v>
      </c>
      <c r="E897" s="193">
        <f t="shared" si="15"/>
        <v>39</v>
      </c>
      <c r="F897" s="190"/>
    </row>
    <row r="898" spans="1:6" ht="14.25">
      <c r="A898" s="191">
        <v>22201</v>
      </c>
      <c r="B898" s="191" t="s">
        <v>721</v>
      </c>
      <c r="C898" s="192">
        <f>SUM(C899:C912)</f>
        <v>5387</v>
      </c>
      <c r="D898" s="192">
        <f>SUM(D899:D912)</f>
        <v>7487</v>
      </c>
      <c r="E898" s="193">
        <f t="shared" si="15"/>
        <v>39</v>
      </c>
      <c r="F898" s="190"/>
    </row>
    <row r="899" spans="1:6" ht="14.25">
      <c r="A899" s="195">
        <v>2220101</v>
      </c>
      <c r="B899" s="196" t="s">
        <v>37</v>
      </c>
      <c r="C899" s="192">
        <v>213</v>
      </c>
      <c r="D899" s="192">
        <v>267</v>
      </c>
      <c r="E899" s="193">
        <f t="shared" si="15"/>
        <v>25.4</v>
      </c>
      <c r="F899" s="190"/>
    </row>
    <row r="900" spans="1:6" ht="14.25">
      <c r="A900" s="195">
        <v>2220102</v>
      </c>
      <c r="B900" s="196" t="s">
        <v>38</v>
      </c>
      <c r="C900" s="192"/>
      <c r="D900" s="192"/>
      <c r="E900" s="193">
        <f t="shared" si="15"/>
      </c>
      <c r="F900" s="190"/>
    </row>
    <row r="901" spans="1:6" ht="14.25">
      <c r="A901" s="195">
        <v>2220103</v>
      </c>
      <c r="B901" s="196" t="s">
        <v>39</v>
      </c>
      <c r="C901" s="192"/>
      <c r="D901" s="192"/>
      <c r="E901" s="193">
        <f t="shared" si="15"/>
      </c>
      <c r="F901" s="190"/>
    </row>
    <row r="902" spans="1:6" ht="14.25">
      <c r="A902" s="195">
        <v>2220104</v>
      </c>
      <c r="B902" s="196" t="s">
        <v>722</v>
      </c>
      <c r="C902" s="192"/>
      <c r="D902" s="192"/>
      <c r="E902" s="193">
        <f t="shared" si="15"/>
      </c>
      <c r="F902" s="190"/>
    </row>
    <row r="903" spans="1:6" ht="14.25">
      <c r="A903" s="195">
        <v>2220105</v>
      </c>
      <c r="B903" s="196" t="s">
        <v>723</v>
      </c>
      <c r="C903" s="192"/>
      <c r="D903" s="192"/>
      <c r="E903" s="193">
        <f t="shared" si="15"/>
      </c>
      <c r="F903" s="190"/>
    </row>
    <row r="904" spans="1:6" ht="14.25">
      <c r="A904" s="195">
        <v>2220106</v>
      </c>
      <c r="B904" s="196" t="s">
        <v>724</v>
      </c>
      <c r="C904" s="192"/>
      <c r="D904" s="192"/>
      <c r="E904" s="193">
        <f t="shared" si="15"/>
      </c>
      <c r="F904" s="190"/>
    </row>
    <row r="905" spans="1:6" ht="14.25">
      <c r="A905" s="195">
        <v>2220107</v>
      </c>
      <c r="B905" s="196" t="s">
        <v>725</v>
      </c>
      <c r="C905" s="192"/>
      <c r="D905" s="192"/>
      <c r="E905" s="193">
        <f t="shared" si="15"/>
      </c>
      <c r="F905" s="190"/>
    </row>
    <row r="906" spans="1:6" ht="14.25">
      <c r="A906" s="195">
        <v>2220112</v>
      </c>
      <c r="B906" s="196" t="s">
        <v>726</v>
      </c>
      <c r="C906" s="192"/>
      <c r="D906" s="192"/>
      <c r="E906" s="193">
        <f t="shared" si="15"/>
      </c>
      <c r="F906" s="190"/>
    </row>
    <row r="907" spans="1:6" ht="14.25">
      <c r="A907" s="195">
        <v>2220113</v>
      </c>
      <c r="B907" s="196" t="s">
        <v>727</v>
      </c>
      <c r="C907" s="192"/>
      <c r="D907" s="192"/>
      <c r="E907" s="193">
        <f t="shared" si="15"/>
      </c>
      <c r="F907" s="190"/>
    </row>
    <row r="908" spans="1:6" ht="14.25">
      <c r="A908" s="195">
        <v>2220114</v>
      </c>
      <c r="B908" s="196" t="s">
        <v>728</v>
      </c>
      <c r="C908" s="192"/>
      <c r="D908" s="192"/>
      <c r="E908" s="193">
        <f t="shared" si="15"/>
      </c>
      <c r="F908" s="190"/>
    </row>
    <row r="909" spans="1:6" ht="14.25">
      <c r="A909" s="195">
        <v>2220115</v>
      </c>
      <c r="B909" s="196" t="s">
        <v>729</v>
      </c>
      <c r="C909" s="192"/>
      <c r="D909" s="192"/>
      <c r="E909" s="193">
        <f t="shared" si="15"/>
      </c>
      <c r="F909" s="190"/>
    </row>
    <row r="910" spans="1:6" ht="14.25">
      <c r="A910" s="195">
        <v>2220118</v>
      </c>
      <c r="B910" s="196" t="s">
        <v>730</v>
      </c>
      <c r="C910" s="192"/>
      <c r="D910" s="192"/>
      <c r="E910" s="193">
        <f t="shared" si="15"/>
      </c>
      <c r="F910" s="190"/>
    </row>
    <row r="911" spans="1:6" ht="14.25">
      <c r="A911" s="195">
        <v>2220150</v>
      </c>
      <c r="B911" s="196" t="s">
        <v>46</v>
      </c>
      <c r="C911" s="192"/>
      <c r="D911" s="192"/>
      <c r="E911" s="193">
        <f t="shared" si="15"/>
      </c>
      <c r="F911" s="190"/>
    </row>
    <row r="912" spans="1:6" ht="14.25">
      <c r="A912" s="195">
        <v>2220199</v>
      </c>
      <c r="B912" s="196" t="s">
        <v>731</v>
      </c>
      <c r="C912" s="192">
        <v>5174</v>
      </c>
      <c r="D912" s="192">
        <v>7220</v>
      </c>
      <c r="E912" s="193">
        <f t="shared" si="15"/>
        <v>39.5</v>
      </c>
      <c r="F912" s="190"/>
    </row>
    <row r="913" spans="1:6" ht="14.25">
      <c r="A913" s="191">
        <v>22202</v>
      </c>
      <c r="B913" s="191" t="s">
        <v>732</v>
      </c>
      <c r="C913" s="192">
        <f>SUM(C914:C926)</f>
        <v>0</v>
      </c>
      <c r="D913" s="192">
        <f>SUM(D914:D926)</f>
        <v>0</v>
      </c>
      <c r="E913" s="193">
        <f t="shared" si="15"/>
      </c>
      <c r="F913" s="190"/>
    </row>
    <row r="914" spans="1:6" ht="14.25">
      <c r="A914" s="195">
        <v>2220201</v>
      </c>
      <c r="B914" s="196" t="s">
        <v>37</v>
      </c>
      <c r="C914" s="192"/>
      <c r="D914" s="192"/>
      <c r="E914" s="193">
        <f t="shared" si="15"/>
      </c>
      <c r="F914" s="190"/>
    </row>
    <row r="915" spans="1:6" ht="14.25">
      <c r="A915" s="195">
        <v>2220202</v>
      </c>
      <c r="B915" s="196" t="s">
        <v>38</v>
      </c>
      <c r="C915" s="192"/>
      <c r="D915" s="192"/>
      <c r="E915" s="193">
        <f t="shared" si="15"/>
      </c>
      <c r="F915" s="190"/>
    </row>
    <row r="916" spans="1:6" ht="14.25">
      <c r="A916" s="195">
        <v>2220203</v>
      </c>
      <c r="B916" s="196" t="s">
        <v>39</v>
      </c>
      <c r="C916" s="192"/>
      <c r="D916" s="192"/>
      <c r="E916" s="193">
        <f t="shared" si="15"/>
      </c>
      <c r="F916" s="190"/>
    </row>
    <row r="917" spans="1:6" ht="14.25">
      <c r="A917" s="195">
        <v>2220204</v>
      </c>
      <c r="B917" s="196" t="s">
        <v>733</v>
      </c>
      <c r="C917" s="192"/>
      <c r="D917" s="192"/>
      <c r="E917" s="193">
        <f t="shared" si="15"/>
      </c>
      <c r="F917" s="190"/>
    </row>
    <row r="918" spans="1:6" ht="14.25">
      <c r="A918" s="195">
        <v>2220205</v>
      </c>
      <c r="B918" s="196" t="s">
        <v>734</v>
      </c>
      <c r="C918" s="192"/>
      <c r="D918" s="192"/>
      <c r="E918" s="193">
        <f t="shared" si="15"/>
      </c>
      <c r="F918" s="190"/>
    </row>
    <row r="919" spans="1:6" ht="15.75" customHeight="1">
      <c r="A919" s="195">
        <v>2220206</v>
      </c>
      <c r="B919" s="196" t="s">
        <v>735</v>
      </c>
      <c r="C919" s="192"/>
      <c r="D919" s="192"/>
      <c r="E919" s="193">
        <f t="shared" si="15"/>
      </c>
      <c r="F919" s="190"/>
    </row>
    <row r="920" spans="1:6" ht="15.75" customHeight="1">
      <c r="A920" s="195">
        <v>2220207</v>
      </c>
      <c r="B920" s="196" t="s">
        <v>736</v>
      </c>
      <c r="C920" s="192"/>
      <c r="D920" s="192"/>
      <c r="E920" s="193">
        <f t="shared" si="15"/>
      </c>
      <c r="F920" s="190"/>
    </row>
    <row r="921" spans="1:6" ht="14.25">
      <c r="A921" s="195">
        <v>2220209</v>
      </c>
      <c r="B921" s="196" t="s">
        <v>737</v>
      </c>
      <c r="C921" s="192"/>
      <c r="D921" s="192"/>
      <c r="E921" s="193">
        <f t="shared" si="15"/>
      </c>
      <c r="F921" s="190"/>
    </row>
    <row r="922" spans="1:6" ht="15.75" customHeight="1">
      <c r="A922" s="195">
        <v>2220210</v>
      </c>
      <c r="B922" s="196" t="s">
        <v>738</v>
      </c>
      <c r="C922" s="192"/>
      <c r="D922" s="192"/>
      <c r="E922" s="193">
        <f t="shared" si="15"/>
      </c>
      <c r="F922" s="190"/>
    </row>
    <row r="923" spans="1:6" ht="14.25">
      <c r="A923" s="195">
        <v>2220211</v>
      </c>
      <c r="B923" s="196" t="s">
        <v>739</v>
      </c>
      <c r="C923" s="192"/>
      <c r="D923" s="192"/>
      <c r="E923" s="193">
        <f t="shared" si="15"/>
      </c>
      <c r="F923" s="190"/>
    </row>
    <row r="924" spans="1:6" ht="14.25">
      <c r="A924" s="195">
        <v>2220212</v>
      </c>
      <c r="B924" s="196" t="s">
        <v>740</v>
      </c>
      <c r="C924" s="192"/>
      <c r="D924" s="192"/>
      <c r="E924" s="193">
        <f t="shared" si="15"/>
      </c>
      <c r="F924" s="190"/>
    </row>
    <row r="925" spans="1:6" ht="14.25">
      <c r="A925" s="195">
        <v>2220250</v>
      </c>
      <c r="B925" s="196" t="s">
        <v>46</v>
      </c>
      <c r="C925" s="192"/>
      <c r="D925" s="192"/>
      <c r="E925" s="193">
        <f t="shared" si="15"/>
      </c>
      <c r="F925" s="190"/>
    </row>
    <row r="926" spans="1:6" ht="14.25">
      <c r="A926" s="195">
        <v>2220299</v>
      </c>
      <c r="B926" s="196" t="s">
        <v>741</v>
      </c>
      <c r="C926" s="192"/>
      <c r="D926" s="192"/>
      <c r="E926" s="193">
        <f t="shared" si="15"/>
      </c>
      <c r="F926" s="190"/>
    </row>
    <row r="927" spans="1:6" ht="14.25">
      <c r="A927" s="191">
        <v>22204</v>
      </c>
      <c r="B927" s="191" t="s">
        <v>742</v>
      </c>
      <c r="C927" s="192">
        <f>SUM(C928:C932)</f>
        <v>0</v>
      </c>
      <c r="D927" s="192">
        <f>SUM(D928:D932)</f>
        <v>0</v>
      </c>
      <c r="E927" s="193">
        <f t="shared" si="15"/>
      </c>
      <c r="F927" s="190"/>
    </row>
    <row r="928" spans="1:6" ht="14.25">
      <c r="A928" s="195">
        <v>2220401</v>
      </c>
      <c r="B928" s="196" t="s">
        <v>743</v>
      </c>
      <c r="C928" s="192"/>
      <c r="D928" s="192"/>
      <c r="E928" s="193">
        <f t="shared" si="15"/>
      </c>
      <c r="F928" s="190"/>
    </row>
    <row r="929" spans="1:6" ht="14.25">
      <c r="A929" s="195">
        <v>2220402</v>
      </c>
      <c r="B929" s="196" t="s">
        <v>744</v>
      </c>
      <c r="C929" s="192"/>
      <c r="D929" s="192"/>
      <c r="E929" s="193">
        <f t="shared" si="15"/>
      </c>
      <c r="F929" s="190"/>
    </row>
    <row r="930" spans="1:6" ht="14.25">
      <c r="A930" s="195">
        <v>2220403</v>
      </c>
      <c r="B930" s="196" t="s">
        <v>745</v>
      </c>
      <c r="C930" s="192"/>
      <c r="D930" s="192"/>
      <c r="E930" s="193">
        <f t="shared" si="15"/>
      </c>
      <c r="F930" s="190"/>
    </row>
    <row r="931" spans="1:6" ht="14.25">
      <c r="A931" s="195">
        <v>2220404</v>
      </c>
      <c r="B931" s="196" t="s">
        <v>746</v>
      </c>
      <c r="C931" s="192"/>
      <c r="D931" s="192"/>
      <c r="E931" s="193">
        <f t="shared" si="15"/>
      </c>
      <c r="F931" s="190"/>
    </row>
    <row r="932" spans="1:6" ht="14.25">
      <c r="A932" s="195">
        <v>2220499</v>
      </c>
      <c r="B932" s="196" t="s">
        <v>747</v>
      </c>
      <c r="C932" s="192"/>
      <c r="D932" s="192"/>
      <c r="E932" s="193">
        <f t="shared" si="15"/>
      </c>
      <c r="F932" s="190"/>
    </row>
    <row r="933" spans="1:6" ht="14.25">
      <c r="A933" s="191">
        <v>224</v>
      </c>
      <c r="B933" s="191" t="s">
        <v>748</v>
      </c>
      <c r="C933" s="192">
        <f>SUM(C934,C945,C951,C957)</f>
        <v>789</v>
      </c>
      <c r="D933" s="192">
        <f>SUM(D934,D945,D951,D957)</f>
        <v>1038</v>
      </c>
      <c r="E933" s="193">
        <f t="shared" si="15"/>
        <v>31.6</v>
      </c>
      <c r="F933" s="190"/>
    </row>
    <row r="934" spans="1:6" ht="14.25">
      <c r="A934" s="191">
        <v>22401</v>
      </c>
      <c r="B934" s="191" t="s">
        <v>749</v>
      </c>
      <c r="C934" s="192">
        <f>SUM(C935:C944)</f>
        <v>371</v>
      </c>
      <c r="D934" s="192">
        <f>SUM(D935:D944)</f>
        <v>293</v>
      </c>
      <c r="E934" s="193">
        <f t="shared" si="15"/>
        <v>-21</v>
      </c>
      <c r="F934" s="190"/>
    </row>
    <row r="935" spans="1:6" s="118" customFormat="1" ht="14.25">
      <c r="A935" s="195">
        <v>2240101</v>
      </c>
      <c r="B935" s="196" t="s">
        <v>37</v>
      </c>
      <c r="C935" s="192"/>
      <c r="D935" s="192">
        <v>198</v>
      </c>
      <c r="E935" s="193">
        <f t="shared" si="15"/>
      </c>
      <c r="F935" s="190"/>
    </row>
    <row r="936" spans="1:6" s="118" customFormat="1" ht="14.25">
      <c r="A936" s="195">
        <v>2240102</v>
      </c>
      <c r="B936" s="196" t="s">
        <v>38</v>
      </c>
      <c r="C936" s="192"/>
      <c r="D936" s="192">
        <v>58</v>
      </c>
      <c r="E936" s="193">
        <f t="shared" si="15"/>
      </c>
      <c r="F936" s="190"/>
    </row>
    <row r="937" spans="1:6" s="118" customFormat="1" ht="14.25">
      <c r="A937" s="195">
        <v>2240103</v>
      </c>
      <c r="B937" s="196" t="s">
        <v>39</v>
      </c>
      <c r="C937" s="192"/>
      <c r="D937" s="192">
        <v>37</v>
      </c>
      <c r="E937" s="193">
        <f t="shared" si="15"/>
      </c>
      <c r="F937" s="190"/>
    </row>
    <row r="938" spans="1:6" s="119" customFormat="1" ht="14.25">
      <c r="A938" s="195">
        <v>2240104</v>
      </c>
      <c r="B938" s="196" t="s">
        <v>750</v>
      </c>
      <c r="C938" s="192"/>
      <c r="D938" s="192"/>
      <c r="E938" s="193">
        <f t="shared" si="15"/>
      </c>
      <c r="F938" s="190"/>
    </row>
    <row r="939" spans="1:6" s="118" customFormat="1" ht="14.25">
      <c r="A939" s="195">
        <v>2240106</v>
      </c>
      <c r="B939" s="196" t="s">
        <v>751</v>
      </c>
      <c r="C939" s="192">
        <v>309</v>
      </c>
      <c r="D939" s="192"/>
      <c r="E939" s="193">
        <f t="shared" si="15"/>
        <v>-100</v>
      </c>
      <c r="F939" s="190"/>
    </row>
    <row r="940" spans="1:6" s="119" customFormat="1" ht="14.25">
      <c r="A940" s="195">
        <v>2240107</v>
      </c>
      <c r="B940" s="196" t="s">
        <v>752</v>
      </c>
      <c r="C940" s="192"/>
      <c r="D940" s="192"/>
      <c r="E940" s="193">
        <f t="shared" si="15"/>
      </c>
      <c r="F940" s="190"/>
    </row>
    <row r="941" spans="1:6" s="119" customFormat="1" ht="14.25">
      <c r="A941" s="195">
        <v>2240108</v>
      </c>
      <c r="B941" s="196" t="s">
        <v>753</v>
      </c>
      <c r="C941" s="192"/>
      <c r="D941" s="192"/>
      <c r="E941" s="193">
        <f t="shared" si="15"/>
      </c>
      <c r="F941" s="190"/>
    </row>
    <row r="942" spans="1:6" s="119" customFormat="1" ht="14.25">
      <c r="A942" s="195">
        <v>2240109</v>
      </c>
      <c r="B942" s="196" t="s">
        <v>754</v>
      </c>
      <c r="C942" s="192"/>
      <c r="D942" s="192"/>
      <c r="E942" s="193">
        <f t="shared" si="15"/>
      </c>
      <c r="F942" s="190"/>
    </row>
    <row r="943" spans="1:6" s="118" customFormat="1" ht="14.25">
      <c r="A943" s="195">
        <v>2240150</v>
      </c>
      <c r="B943" s="196" t="s">
        <v>46</v>
      </c>
      <c r="C943" s="192">
        <v>62</v>
      </c>
      <c r="D943" s="192"/>
      <c r="E943" s="193">
        <f t="shared" si="15"/>
        <v>-100</v>
      </c>
      <c r="F943" s="190"/>
    </row>
    <row r="944" spans="1:6" s="119" customFormat="1" ht="14.25">
      <c r="A944" s="195">
        <v>2240199</v>
      </c>
      <c r="B944" s="196" t="s">
        <v>755</v>
      </c>
      <c r="C944" s="192"/>
      <c r="D944" s="192"/>
      <c r="E944" s="193">
        <f t="shared" si="15"/>
      </c>
      <c r="F944" s="190"/>
    </row>
    <row r="945" spans="1:6" s="118" customFormat="1" ht="14.25">
      <c r="A945" s="191">
        <v>22402</v>
      </c>
      <c r="B945" s="191" t="s">
        <v>756</v>
      </c>
      <c r="C945" s="192">
        <f>SUM(C946:C950)</f>
        <v>418</v>
      </c>
      <c r="D945" s="192">
        <f>SUM(D946:D950)</f>
        <v>733</v>
      </c>
      <c r="E945" s="193">
        <f t="shared" si="15"/>
        <v>75.4</v>
      </c>
      <c r="F945" s="190"/>
    </row>
    <row r="946" spans="1:6" s="118" customFormat="1" ht="14.25">
      <c r="A946" s="195">
        <v>2240201</v>
      </c>
      <c r="B946" s="196" t="s">
        <v>37</v>
      </c>
      <c r="C946" s="192"/>
      <c r="D946" s="192"/>
      <c r="E946" s="193">
        <f t="shared" si="15"/>
      </c>
      <c r="F946" s="190"/>
    </row>
    <row r="947" spans="1:6" s="118" customFormat="1" ht="14.25">
      <c r="A947" s="195">
        <v>2240202</v>
      </c>
      <c r="B947" s="196" t="s">
        <v>38</v>
      </c>
      <c r="C947" s="192"/>
      <c r="D947" s="192">
        <v>13</v>
      </c>
      <c r="E947" s="193">
        <f t="shared" si="15"/>
      </c>
      <c r="F947" s="190"/>
    </row>
    <row r="948" spans="1:6" s="118" customFormat="1" ht="14.25">
      <c r="A948" s="195">
        <v>2240203</v>
      </c>
      <c r="B948" s="196" t="s">
        <v>39</v>
      </c>
      <c r="C948" s="192"/>
      <c r="D948" s="192"/>
      <c r="E948" s="193">
        <f t="shared" si="15"/>
      </c>
      <c r="F948" s="190"/>
    </row>
    <row r="949" spans="1:6" s="118" customFormat="1" ht="14.25">
      <c r="A949" s="195">
        <v>2240204</v>
      </c>
      <c r="B949" s="196" t="s">
        <v>757</v>
      </c>
      <c r="C949" s="192">
        <v>418</v>
      </c>
      <c r="D949" s="192">
        <v>720</v>
      </c>
      <c r="E949" s="193">
        <f t="shared" si="15"/>
        <v>72.2</v>
      </c>
      <c r="F949" s="190"/>
    </row>
    <row r="950" spans="1:6" s="118" customFormat="1" ht="14.25">
      <c r="A950" s="195">
        <v>2240299</v>
      </c>
      <c r="B950" s="196" t="s">
        <v>758</v>
      </c>
      <c r="C950" s="192"/>
      <c r="D950" s="192"/>
      <c r="E950" s="193">
        <f t="shared" si="15"/>
      </c>
      <c r="F950" s="190"/>
    </row>
    <row r="951" spans="1:6" s="118" customFormat="1" ht="14.25">
      <c r="A951" s="191">
        <v>22403</v>
      </c>
      <c r="B951" s="201" t="s">
        <v>759</v>
      </c>
      <c r="C951" s="192">
        <f>SUM(C952:C956)</f>
        <v>0</v>
      </c>
      <c r="D951" s="192">
        <f>SUM(D952:D956)</f>
        <v>2</v>
      </c>
      <c r="E951" s="193">
        <f t="shared" si="15"/>
      </c>
      <c r="F951" s="190"/>
    </row>
    <row r="952" spans="1:6" s="118" customFormat="1" ht="14.25">
      <c r="A952" s="195">
        <v>2240301</v>
      </c>
      <c r="B952" s="196" t="s">
        <v>37</v>
      </c>
      <c r="C952" s="192"/>
      <c r="D952" s="192"/>
      <c r="E952" s="193">
        <f t="shared" si="15"/>
      </c>
      <c r="F952" s="190"/>
    </row>
    <row r="953" spans="1:6" s="118" customFormat="1" ht="14.25">
      <c r="A953" s="195">
        <v>2240302</v>
      </c>
      <c r="B953" s="196" t="s">
        <v>38</v>
      </c>
      <c r="C953" s="192"/>
      <c r="D953" s="192">
        <v>2</v>
      </c>
      <c r="E953" s="193">
        <f t="shared" si="15"/>
      </c>
      <c r="F953" s="190"/>
    </row>
    <row r="954" spans="1:6" s="118" customFormat="1" ht="14.25">
      <c r="A954" s="195">
        <v>2240303</v>
      </c>
      <c r="B954" s="196" t="s">
        <v>39</v>
      </c>
      <c r="C954" s="192"/>
      <c r="D954" s="192"/>
      <c r="E954" s="193">
        <f t="shared" si="15"/>
      </c>
      <c r="F954" s="190"/>
    </row>
    <row r="955" spans="1:6" s="118" customFormat="1" ht="14.25">
      <c r="A955" s="195">
        <v>2240304</v>
      </c>
      <c r="B955" s="196" t="s">
        <v>760</v>
      </c>
      <c r="C955" s="192"/>
      <c r="D955" s="192"/>
      <c r="E955" s="193">
        <f t="shared" si="15"/>
      </c>
      <c r="F955" s="190"/>
    </row>
    <row r="956" spans="1:6" s="118" customFormat="1" ht="14.25">
      <c r="A956" s="195">
        <v>2240399</v>
      </c>
      <c r="B956" s="196" t="s">
        <v>761</v>
      </c>
      <c r="C956" s="192"/>
      <c r="D956" s="192"/>
      <c r="E956" s="193">
        <f t="shared" si="15"/>
      </c>
      <c r="F956" s="190"/>
    </row>
    <row r="957" spans="1:6" s="118" customFormat="1" ht="14.25">
      <c r="A957" s="191">
        <v>22404</v>
      </c>
      <c r="B957" s="201" t="s">
        <v>762</v>
      </c>
      <c r="C957" s="192">
        <f>C958</f>
        <v>0</v>
      </c>
      <c r="D957" s="192">
        <f>D958</f>
        <v>10</v>
      </c>
      <c r="E957" s="193">
        <f t="shared" si="15"/>
      </c>
      <c r="F957" s="190"/>
    </row>
    <row r="958" spans="1:6" s="118" customFormat="1" ht="14.25">
      <c r="A958" s="195">
        <v>2240402</v>
      </c>
      <c r="B958" s="196" t="s">
        <v>38</v>
      </c>
      <c r="C958" s="192"/>
      <c r="D958" s="192">
        <v>10</v>
      </c>
      <c r="E958" s="193">
        <f t="shared" si="15"/>
      </c>
      <c r="F958" s="190"/>
    </row>
    <row r="959" spans="1:6" ht="14.25">
      <c r="A959" s="191">
        <v>227</v>
      </c>
      <c r="B959" s="191" t="s">
        <v>763</v>
      </c>
      <c r="C959" s="192">
        <v>18500</v>
      </c>
      <c r="D959" s="192">
        <v>19000</v>
      </c>
      <c r="E959" s="193">
        <f t="shared" si="15"/>
        <v>2.7</v>
      </c>
      <c r="F959" s="190"/>
    </row>
    <row r="960" spans="1:6" ht="14.25">
      <c r="A960" s="191">
        <v>229</v>
      </c>
      <c r="B960" s="191" t="s">
        <v>764</v>
      </c>
      <c r="C960" s="192">
        <f>SUM(C961,C962)</f>
        <v>1200</v>
      </c>
      <c r="D960" s="192">
        <f>SUM(D961,D962)</f>
        <v>1200</v>
      </c>
      <c r="E960" s="193">
        <f t="shared" si="15"/>
        <v>0</v>
      </c>
      <c r="F960" s="190"/>
    </row>
    <row r="961" spans="1:6" ht="14.25">
      <c r="A961" s="191">
        <v>22902</v>
      </c>
      <c r="B961" s="201" t="s">
        <v>765</v>
      </c>
      <c r="C961" s="192"/>
      <c r="D961" s="192"/>
      <c r="E961" s="193">
        <f t="shared" si="15"/>
      </c>
      <c r="F961" s="190"/>
    </row>
    <row r="962" spans="1:6" ht="14.25">
      <c r="A962" s="191">
        <v>22999</v>
      </c>
      <c r="B962" s="201" t="s">
        <v>684</v>
      </c>
      <c r="C962" s="192">
        <v>1200</v>
      </c>
      <c r="D962" s="192">
        <f>D963</f>
        <v>1200</v>
      </c>
      <c r="E962" s="193">
        <f t="shared" si="15"/>
        <v>0</v>
      </c>
      <c r="F962" s="190"/>
    </row>
    <row r="963" spans="1:6" ht="14.25">
      <c r="A963" s="195">
        <v>2299901</v>
      </c>
      <c r="B963" s="196" t="s">
        <v>684</v>
      </c>
      <c r="C963" s="192">
        <v>1200</v>
      </c>
      <c r="D963" s="192">
        <v>1200</v>
      </c>
      <c r="E963" s="193">
        <f t="shared" si="15"/>
        <v>0</v>
      </c>
      <c r="F963" s="190"/>
    </row>
    <row r="964" spans="1:6" ht="14.25">
      <c r="A964" s="191">
        <v>231</v>
      </c>
      <c r="B964" s="191" t="s">
        <v>766</v>
      </c>
      <c r="C964" s="192">
        <f>SUM(C965)</f>
        <v>0</v>
      </c>
      <c r="D964" s="192">
        <f>SUM(D965)</f>
        <v>0</v>
      </c>
      <c r="E964" s="193">
        <f t="shared" si="15"/>
      </c>
      <c r="F964" s="190"/>
    </row>
    <row r="965" spans="1:6" ht="14.25">
      <c r="A965" s="191">
        <v>23103</v>
      </c>
      <c r="B965" s="191" t="s">
        <v>767</v>
      </c>
      <c r="C965" s="192">
        <f>SUM(C966:C969)</f>
        <v>0</v>
      </c>
      <c r="D965" s="192">
        <f>SUM(D966:D969)</f>
        <v>0</v>
      </c>
      <c r="E965" s="193">
        <f t="shared" si="15"/>
      </c>
      <c r="F965" s="190"/>
    </row>
    <row r="966" spans="1:6" ht="14.25">
      <c r="A966" s="195">
        <v>2310301</v>
      </c>
      <c r="B966" s="196" t="s">
        <v>768</v>
      </c>
      <c r="C966" s="192"/>
      <c r="D966" s="192"/>
      <c r="E966" s="193">
        <f t="shared" si="15"/>
      </c>
      <c r="F966" s="190"/>
    </row>
    <row r="967" spans="1:6" ht="14.25">
      <c r="A967" s="195">
        <v>2310302</v>
      </c>
      <c r="B967" s="196" t="s">
        <v>769</v>
      </c>
      <c r="C967" s="192"/>
      <c r="D967" s="192"/>
      <c r="E967" s="193">
        <f t="shared" si="15"/>
      </c>
      <c r="F967" s="190"/>
    </row>
    <row r="968" spans="1:6" ht="14.25">
      <c r="A968" s="195">
        <v>2310303</v>
      </c>
      <c r="B968" s="196" t="s">
        <v>770</v>
      </c>
      <c r="C968" s="192"/>
      <c r="D968" s="192"/>
      <c r="E968" s="193">
        <f t="shared" si="15"/>
      </c>
      <c r="F968" s="190"/>
    </row>
    <row r="969" spans="1:6" ht="14.25">
      <c r="A969" s="195">
        <v>2310399</v>
      </c>
      <c r="B969" s="196" t="s">
        <v>771</v>
      </c>
      <c r="C969" s="192"/>
      <c r="D969" s="192"/>
      <c r="E969" s="193">
        <f t="shared" si="15"/>
      </c>
      <c r="F969" s="190"/>
    </row>
    <row r="970" spans="1:6" ht="14.25">
      <c r="A970" s="191">
        <v>232</v>
      </c>
      <c r="B970" s="191" t="s">
        <v>772</v>
      </c>
      <c r="C970" s="192">
        <f>SUM(C971)</f>
        <v>3700</v>
      </c>
      <c r="D970" s="192">
        <f>SUM(D971)</f>
        <v>4237</v>
      </c>
      <c r="E970" s="193">
        <f t="shared" si="15"/>
        <v>14.5</v>
      </c>
      <c r="F970" s="190"/>
    </row>
    <row r="971" spans="1:6" ht="14.25">
      <c r="A971" s="191">
        <v>23203</v>
      </c>
      <c r="B971" s="191" t="s">
        <v>773</v>
      </c>
      <c r="C971" s="192">
        <f>SUM(C972:C975)</f>
        <v>3700</v>
      </c>
      <c r="D971" s="192">
        <f>SUM(D972:D975)</f>
        <v>4237</v>
      </c>
      <c r="E971" s="193">
        <f t="shared" si="15"/>
        <v>14.5</v>
      </c>
      <c r="F971" s="190"/>
    </row>
    <row r="972" spans="1:6" ht="14.25">
      <c r="A972" s="195">
        <v>2320301</v>
      </c>
      <c r="B972" s="196" t="s">
        <v>774</v>
      </c>
      <c r="C972" s="192">
        <v>3700</v>
      </c>
      <c r="D972" s="192">
        <v>4237</v>
      </c>
      <c r="E972" s="193">
        <f>IF(C972=0,"",ROUND(D972/C972*100-100,1))</f>
        <v>14.5</v>
      </c>
      <c r="F972" s="190"/>
    </row>
    <row r="973" spans="1:6" ht="14.25">
      <c r="A973" s="195">
        <v>2320302</v>
      </c>
      <c r="B973" s="196" t="s">
        <v>775</v>
      </c>
      <c r="C973" s="192"/>
      <c r="D973" s="192"/>
      <c r="E973" s="193">
        <f>IF(C973=0,"",ROUND(D973/C973*100-100,1))</f>
      </c>
      <c r="F973" s="190"/>
    </row>
    <row r="974" spans="1:6" ht="14.25">
      <c r="A974" s="195">
        <v>2320303</v>
      </c>
      <c r="B974" s="196" t="s">
        <v>776</v>
      </c>
      <c r="C974" s="192"/>
      <c r="D974" s="192"/>
      <c r="E974" s="193">
        <f>IF(C974=0,"",ROUND(D974/C974*100-100,1))</f>
      </c>
      <c r="F974" s="190"/>
    </row>
    <row r="975" spans="1:6" ht="14.25">
      <c r="A975" s="195">
        <v>2320304</v>
      </c>
      <c r="B975" s="196" t="s">
        <v>777</v>
      </c>
      <c r="C975" s="192"/>
      <c r="D975" s="192"/>
      <c r="E975" s="193">
        <f>IF(C975=0,"",ROUND(D975/C975*100-100,1))</f>
      </c>
      <c r="F975" s="190"/>
    </row>
  </sheetData>
  <sheetProtection/>
  <mergeCells count="2">
    <mergeCell ref="A1:F1"/>
    <mergeCell ref="C2:F2"/>
  </mergeCells>
  <printOptions horizontalCentered="1"/>
  <pageMargins left="0.87" right="0.35" top="0.83" bottom="0.98" header="0.51" footer="0.51"/>
  <pageSetup fitToHeight="0" fitToWidth="1" horizontalDpi="600" verticalDpi="600" orientation="portrait" paperSize="9" scale="92"/>
  <headerFooter>
    <oddHeader>&amp;L&amp;"SimSun,常规"&amp;9 &amp;C&amp;"SimSun,常规"&amp;9 &amp;R表12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H1" sqref="H1"/>
    </sheetView>
  </sheetViews>
  <sheetFormatPr defaultColWidth="9.00390625" defaultRowHeight="14.25"/>
  <cols>
    <col min="1" max="1" width="50.00390625" style="170" customWidth="1"/>
    <col min="2" max="2" width="20.25390625" style="171" customWidth="1"/>
    <col min="3" max="3" width="12.125" style="170" customWidth="1"/>
    <col min="4" max="4" width="12.00390625" style="171" bestFit="1" customWidth="1"/>
    <col min="5" max="5" width="12.00390625" style="170" bestFit="1" customWidth="1"/>
    <col min="6" max="6" width="28.50390625" style="170" customWidth="1"/>
    <col min="7" max="7" width="12.00390625" style="170" bestFit="1" customWidth="1"/>
    <col min="8" max="8" width="11.25390625" style="170" customWidth="1"/>
    <col min="9" max="9" width="10.50390625" style="170" customWidth="1"/>
    <col min="10" max="10" width="9.875" style="170" customWidth="1"/>
    <col min="11" max="11" width="10.125" style="170" customWidth="1"/>
    <col min="12" max="16384" width="9.00390625" style="170" customWidth="1"/>
  </cols>
  <sheetData>
    <row r="1" spans="1:2" ht="52.5" customHeight="1">
      <c r="A1" s="218" t="s">
        <v>779</v>
      </c>
      <c r="B1" s="219"/>
    </row>
    <row r="2" spans="1:2" ht="16.5" customHeight="1">
      <c r="A2" s="172"/>
      <c r="B2" s="173" t="s">
        <v>1</v>
      </c>
    </row>
    <row r="3" spans="1:4" ht="16.5" customHeight="1">
      <c r="A3" s="174" t="s">
        <v>780</v>
      </c>
      <c r="B3" s="175" t="s">
        <v>4</v>
      </c>
      <c r="D3" s="169"/>
    </row>
    <row r="4" spans="1:5" s="169" customFormat="1" ht="16.5" customHeight="1">
      <c r="A4" s="176" t="s">
        <v>781</v>
      </c>
      <c r="B4" s="177">
        <f>SUM(B5:B8)</f>
        <v>48212</v>
      </c>
      <c r="D4" s="178"/>
      <c r="E4" s="178"/>
    </row>
    <row r="5" spans="1:8" s="169" customFormat="1" ht="16.5" customHeight="1">
      <c r="A5" s="179" t="s">
        <v>782</v>
      </c>
      <c r="B5" s="180">
        <v>18046</v>
      </c>
      <c r="C5" s="170"/>
      <c r="D5" s="171"/>
      <c r="E5" s="171"/>
      <c r="F5" s="170"/>
      <c r="G5" s="170"/>
      <c r="H5" s="170"/>
    </row>
    <row r="6" spans="1:5" ht="16.5" customHeight="1">
      <c r="A6" s="179" t="s">
        <v>783</v>
      </c>
      <c r="B6" s="180">
        <v>3611</v>
      </c>
      <c r="E6" s="171"/>
    </row>
    <row r="7" spans="1:5" ht="16.5" customHeight="1">
      <c r="A7" s="179" t="s">
        <v>784</v>
      </c>
      <c r="B7" s="180">
        <v>1882</v>
      </c>
      <c r="E7" s="171"/>
    </row>
    <row r="8" spans="1:5" ht="16.5" customHeight="1">
      <c r="A8" s="179" t="s">
        <v>785</v>
      </c>
      <c r="B8" s="180">
        <v>24673</v>
      </c>
      <c r="E8" s="171"/>
    </row>
    <row r="9" spans="1:5" ht="16.5" customHeight="1">
      <c r="A9" s="181" t="s">
        <v>786</v>
      </c>
      <c r="B9" s="177">
        <f>SUM(B10:B19)</f>
        <v>100262</v>
      </c>
      <c r="D9" s="178"/>
      <c r="E9" s="178"/>
    </row>
    <row r="10" spans="1:5" ht="16.5" customHeight="1">
      <c r="A10" s="179" t="s">
        <v>787</v>
      </c>
      <c r="B10" s="180">
        <v>5300</v>
      </c>
      <c r="E10" s="171"/>
    </row>
    <row r="11" spans="1:5" ht="16.5" customHeight="1">
      <c r="A11" s="179" t="s">
        <v>788</v>
      </c>
      <c r="B11" s="180">
        <v>40</v>
      </c>
      <c r="E11" s="171"/>
    </row>
    <row r="12" spans="1:5" ht="16.5" customHeight="1">
      <c r="A12" s="179" t="s">
        <v>789</v>
      </c>
      <c r="B12" s="180">
        <v>61</v>
      </c>
      <c r="E12" s="171"/>
    </row>
    <row r="13" spans="1:5" ht="16.5" customHeight="1">
      <c r="A13" s="179" t="s">
        <v>790</v>
      </c>
      <c r="B13" s="180">
        <v>72</v>
      </c>
      <c r="E13" s="171"/>
    </row>
    <row r="14" spans="1:5" ht="16.5" customHeight="1">
      <c r="A14" s="179" t="s">
        <v>791</v>
      </c>
      <c r="B14" s="180">
        <v>520</v>
      </c>
      <c r="E14" s="171"/>
    </row>
    <row r="15" spans="1:5" ht="16.5" customHeight="1">
      <c r="A15" s="179" t="s">
        <v>792</v>
      </c>
      <c r="B15" s="180">
        <v>110</v>
      </c>
      <c r="E15" s="171"/>
    </row>
    <row r="16" spans="1:5" ht="16.5" customHeight="1">
      <c r="A16" s="179" t="s">
        <v>793</v>
      </c>
      <c r="B16" s="180"/>
      <c r="E16" s="171"/>
    </row>
    <row r="17" spans="1:5" ht="16.5" customHeight="1">
      <c r="A17" s="179" t="s">
        <v>794</v>
      </c>
      <c r="B17" s="180">
        <v>688</v>
      </c>
      <c r="E17" s="171"/>
    </row>
    <row r="18" spans="1:5" s="169" customFormat="1" ht="16.5" customHeight="1">
      <c r="A18" s="179" t="s">
        <v>795</v>
      </c>
      <c r="B18" s="180">
        <v>303</v>
      </c>
      <c r="C18" s="170"/>
      <c r="D18" s="171"/>
      <c r="E18" s="171"/>
    </row>
    <row r="19" spans="1:6" ht="14.25">
      <c r="A19" s="179" t="s">
        <v>796</v>
      </c>
      <c r="B19" s="182">
        <v>93168</v>
      </c>
      <c r="C19" s="183"/>
      <c r="E19" s="171"/>
      <c r="F19" s="183"/>
    </row>
    <row r="20" spans="1:4" ht="16.5" customHeight="1">
      <c r="A20" s="181" t="s">
        <v>797</v>
      </c>
      <c r="B20" s="177">
        <f>SUM(B21:B26)</f>
        <v>5788</v>
      </c>
      <c r="D20" s="170"/>
    </row>
    <row r="21" spans="1:5" ht="16.5" customHeight="1">
      <c r="A21" s="184" t="s">
        <v>798</v>
      </c>
      <c r="B21" s="180">
        <v>1643</v>
      </c>
      <c r="E21" s="171"/>
    </row>
    <row r="22" spans="1:5" ht="16.5" customHeight="1">
      <c r="A22" s="184" t="s">
        <v>799</v>
      </c>
      <c r="B22" s="180"/>
      <c r="E22" s="171"/>
    </row>
    <row r="23" spans="1:5" ht="16.5" customHeight="1">
      <c r="A23" s="179" t="s">
        <v>800</v>
      </c>
      <c r="B23" s="180"/>
      <c r="E23" s="171"/>
    </row>
    <row r="24" spans="1:5" ht="16.5" customHeight="1">
      <c r="A24" s="185" t="s">
        <v>801</v>
      </c>
      <c r="B24" s="180">
        <v>692</v>
      </c>
      <c r="E24" s="171"/>
    </row>
    <row r="25" spans="1:5" ht="16.5" customHeight="1">
      <c r="A25" s="185" t="s">
        <v>802</v>
      </c>
      <c r="B25" s="180">
        <v>98</v>
      </c>
      <c r="E25" s="171"/>
    </row>
    <row r="26" spans="1:5" ht="16.5" customHeight="1">
      <c r="A26" s="185" t="s">
        <v>803</v>
      </c>
      <c r="B26" s="180">
        <v>3355</v>
      </c>
      <c r="E26" s="171"/>
    </row>
    <row r="27" spans="1:4" ht="16.5" customHeight="1">
      <c r="A27" s="186" t="s">
        <v>804</v>
      </c>
      <c r="B27" s="177">
        <f>SUM(B28:B30)</f>
        <v>162872</v>
      </c>
      <c r="D27" s="170"/>
    </row>
    <row r="28" spans="1:5" ht="16.5" customHeight="1">
      <c r="A28" s="185" t="s">
        <v>805</v>
      </c>
      <c r="B28" s="180">
        <v>133439</v>
      </c>
      <c r="E28" s="171"/>
    </row>
    <row r="29" spans="1:5" ht="16.5" customHeight="1">
      <c r="A29" s="185" t="s">
        <v>806</v>
      </c>
      <c r="B29" s="180">
        <v>29433</v>
      </c>
      <c r="E29" s="171"/>
    </row>
    <row r="30" spans="1:5" ht="16.5" customHeight="1">
      <c r="A30" s="185" t="s">
        <v>807</v>
      </c>
      <c r="B30" s="180"/>
      <c r="E30" s="171"/>
    </row>
    <row r="31" spans="1:4" ht="16.5" customHeight="1">
      <c r="A31" s="181" t="s">
        <v>808</v>
      </c>
      <c r="B31" s="177">
        <f>SUM(B32:B36)</f>
        <v>147835</v>
      </c>
      <c r="D31" s="170"/>
    </row>
    <row r="32" spans="1:5" ht="16.5" customHeight="1">
      <c r="A32" s="184" t="s">
        <v>809</v>
      </c>
      <c r="B32" s="180">
        <v>7646</v>
      </c>
      <c r="E32" s="171"/>
    </row>
    <row r="33" spans="1:5" ht="16.5" customHeight="1">
      <c r="A33" s="179" t="s">
        <v>810</v>
      </c>
      <c r="B33" s="180">
        <v>255</v>
      </c>
      <c r="E33" s="171"/>
    </row>
    <row r="34" spans="1:5" ht="16.5" customHeight="1">
      <c r="A34" s="179" t="s">
        <v>811</v>
      </c>
      <c r="B34" s="180"/>
      <c r="E34" s="171"/>
    </row>
    <row r="35" spans="1:5" ht="16.5" customHeight="1">
      <c r="A35" s="179" t="s">
        <v>812</v>
      </c>
      <c r="B35" s="180">
        <v>5132</v>
      </c>
      <c r="E35" s="171"/>
    </row>
    <row r="36" spans="1:5" ht="16.5" customHeight="1">
      <c r="A36" s="179" t="s">
        <v>813</v>
      </c>
      <c r="B36" s="180">
        <v>134802</v>
      </c>
      <c r="E36" s="171"/>
    </row>
    <row r="37" spans="1:5" ht="16.5" customHeight="1">
      <c r="A37" s="187" t="s">
        <v>814</v>
      </c>
      <c r="B37" s="177">
        <f>SUM(B4,B9,B20,B27,B31)</f>
        <v>464969</v>
      </c>
      <c r="D37" s="188"/>
      <c r="E37" s="188"/>
    </row>
    <row r="38" spans="1:4" ht="17.25" customHeight="1">
      <c r="A38" s="189"/>
      <c r="D38" s="170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62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46.75390625" style="119" customWidth="1"/>
    <col min="2" max="2" width="11.75390625" style="119" customWidth="1"/>
    <col min="3" max="3" width="26.50390625" style="119" customWidth="1"/>
    <col min="4" max="16384" width="9.00390625" style="119" customWidth="1"/>
  </cols>
  <sheetData>
    <row r="1" spans="1:3" ht="28.5" customHeight="1">
      <c r="A1" s="220" t="s">
        <v>815</v>
      </c>
      <c r="B1" s="220"/>
      <c r="C1" s="220"/>
    </row>
    <row r="2" spans="2:3" ht="16.5" customHeight="1">
      <c r="B2" s="221" t="s">
        <v>1</v>
      </c>
      <c r="C2" s="221"/>
    </row>
    <row r="3" spans="1:3" ht="22.5" customHeight="1">
      <c r="A3" s="146" t="s">
        <v>816</v>
      </c>
      <c r="B3" s="120" t="s">
        <v>817</v>
      </c>
      <c r="C3" s="146" t="s">
        <v>6</v>
      </c>
    </row>
    <row r="4" spans="1:3" ht="19.5" customHeight="1">
      <c r="A4" s="147" t="s">
        <v>818</v>
      </c>
      <c r="B4" s="148">
        <f>B5+B6+B57+B60-B61</f>
        <v>571133.22</v>
      </c>
      <c r="C4" s="149"/>
    </row>
    <row r="5" spans="1:3" ht="14.25">
      <c r="A5" s="150" t="s">
        <v>819</v>
      </c>
      <c r="B5" s="148">
        <v>111576</v>
      </c>
      <c r="C5" s="151" t="s">
        <v>820</v>
      </c>
    </row>
    <row r="6" spans="1:3" ht="14.25">
      <c r="A6" s="150" t="s">
        <v>821</v>
      </c>
      <c r="B6" s="148">
        <f>SUM(B7,B14,B48)</f>
        <v>378684.92</v>
      </c>
      <c r="C6" s="152"/>
    </row>
    <row r="7" spans="1:3" ht="14.25">
      <c r="A7" s="150" t="s">
        <v>822</v>
      </c>
      <c r="B7" s="148">
        <f>SUM(B8:B13)</f>
        <v>9828</v>
      </c>
      <c r="C7" s="152"/>
    </row>
    <row r="8" spans="1:3" s="144" customFormat="1" ht="18.75">
      <c r="A8" s="153" t="s">
        <v>823</v>
      </c>
      <c r="B8" s="148">
        <v>1515</v>
      </c>
      <c r="C8" s="154" t="s">
        <v>824</v>
      </c>
    </row>
    <row r="9" spans="1:3" s="144" customFormat="1" ht="18.75">
      <c r="A9" s="153" t="s">
        <v>825</v>
      </c>
      <c r="B9" s="148">
        <v>1231</v>
      </c>
      <c r="C9" s="154" t="s">
        <v>824</v>
      </c>
    </row>
    <row r="10" spans="1:3" s="144" customFormat="1" ht="18.75">
      <c r="A10" s="153" t="s">
        <v>826</v>
      </c>
      <c r="B10" s="148">
        <v>1432</v>
      </c>
      <c r="C10" s="154" t="s">
        <v>827</v>
      </c>
    </row>
    <row r="11" spans="1:3" s="144" customFormat="1" ht="24" customHeight="1">
      <c r="A11" s="153" t="s">
        <v>828</v>
      </c>
      <c r="B11" s="148">
        <v>49</v>
      </c>
      <c r="C11" s="155" t="s">
        <v>829</v>
      </c>
    </row>
    <row r="12" spans="1:3" s="144" customFormat="1" ht="18.75">
      <c r="A12" s="153" t="s">
        <v>830</v>
      </c>
      <c r="B12" s="148">
        <v>22</v>
      </c>
      <c r="C12" s="156"/>
    </row>
    <row r="13" spans="1:3" s="144" customFormat="1" ht="18.75">
      <c r="A13" s="153" t="s">
        <v>831</v>
      </c>
      <c r="B13" s="148">
        <v>5579</v>
      </c>
      <c r="C13" s="156"/>
    </row>
    <row r="14" spans="1:3" s="144" customFormat="1" ht="18.75">
      <c r="A14" s="150" t="s">
        <v>832</v>
      </c>
      <c r="B14" s="148">
        <f>SUM(B15,B34)</f>
        <v>368387.92</v>
      </c>
      <c r="C14" s="157"/>
    </row>
    <row r="15" spans="1:3" s="144" customFormat="1" ht="18.75">
      <c r="A15" s="158" t="s">
        <v>833</v>
      </c>
      <c r="B15" s="148">
        <f>SUM(B16:B33)</f>
        <v>85800.06999999999</v>
      </c>
      <c r="C15" s="157"/>
    </row>
    <row r="16" spans="1:3" s="144" customFormat="1" ht="18.75">
      <c r="A16" s="153" t="s">
        <v>834</v>
      </c>
      <c r="B16" s="148">
        <v>36353</v>
      </c>
      <c r="C16" s="223" t="s">
        <v>835</v>
      </c>
    </row>
    <row r="17" spans="1:3" s="144" customFormat="1" ht="18.75">
      <c r="A17" s="153" t="s">
        <v>836</v>
      </c>
      <c r="B17" s="148">
        <v>2875</v>
      </c>
      <c r="C17" s="223"/>
    </row>
    <row r="18" spans="1:3" s="144" customFormat="1" ht="18.75">
      <c r="A18" s="153" t="s">
        <v>837</v>
      </c>
      <c r="B18" s="148">
        <v>2013</v>
      </c>
      <c r="C18" s="223"/>
    </row>
    <row r="19" spans="1:3" s="144" customFormat="1" ht="18.75">
      <c r="A19" s="153" t="s">
        <v>838</v>
      </c>
      <c r="B19" s="148">
        <v>220</v>
      </c>
      <c r="C19" s="223"/>
    </row>
    <row r="20" spans="1:3" s="144" customFormat="1" ht="18.75">
      <c r="A20" s="153" t="s">
        <v>839</v>
      </c>
      <c r="B20" s="148">
        <v>99</v>
      </c>
      <c r="C20" s="223"/>
    </row>
    <row r="21" spans="1:3" s="144" customFormat="1" ht="18.75">
      <c r="A21" s="153" t="s">
        <v>840</v>
      </c>
      <c r="B21" s="148">
        <v>70</v>
      </c>
      <c r="C21" s="223"/>
    </row>
    <row r="22" spans="1:3" s="144" customFormat="1" ht="18.75">
      <c r="A22" s="153" t="s">
        <v>841</v>
      </c>
      <c r="B22" s="148">
        <v>64</v>
      </c>
      <c r="C22" s="223"/>
    </row>
    <row r="23" spans="1:3" s="144" customFormat="1" ht="18.75">
      <c r="A23" s="153" t="s">
        <v>842</v>
      </c>
      <c r="B23" s="148">
        <v>15436</v>
      </c>
      <c r="C23" s="223"/>
    </row>
    <row r="24" spans="1:3" s="144" customFormat="1" ht="18.75">
      <c r="A24" s="153" t="s">
        <v>843</v>
      </c>
      <c r="B24" s="148">
        <v>5942</v>
      </c>
      <c r="C24" s="224"/>
    </row>
    <row r="25" spans="1:3" s="144" customFormat="1" ht="18.75">
      <c r="A25" s="153" t="s">
        <v>844</v>
      </c>
      <c r="B25" s="148">
        <v>8141</v>
      </c>
      <c r="C25" s="159" t="s">
        <v>845</v>
      </c>
    </row>
    <row r="26" spans="1:3" s="144" customFormat="1" ht="18.75">
      <c r="A26" s="153" t="s">
        <v>846</v>
      </c>
      <c r="B26" s="148">
        <v>-1318</v>
      </c>
      <c r="C26" s="159" t="s">
        <v>845</v>
      </c>
    </row>
    <row r="27" spans="1:5" s="144" customFormat="1" ht="18.75">
      <c r="A27" s="153" t="s">
        <v>847</v>
      </c>
      <c r="B27" s="148">
        <v>9</v>
      </c>
      <c r="C27" s="159" t="s">
        <v>845</v>
      </c>
      <c r="E27" s="160"/>
    </row>
    <row r="28" spans="1:5" s="144" customFormat="1" ht="18.75">
      <c r="A28" s="153" t="s">
        <v>848</v>
      </c>
      <c r="B28" s="148">
        <v>1560</v>
      </c>
      <c r="C28" s="161"/>
      <c r="E28" s="160"/>
    </row>
    <row r="29" spans="1:5" s="145" customFormat="1" ht="18.75">
      <c r="A29" s="153" t="s">
        <v>849</v>
      </c>
      <c r="B29" s="162">
        <v>2760.5</v>
      </c>
      <c r="C29" s="161"/>
      <c r="E29" s="163"/>
    </row>
    <row r="30" spans="1:5" s="145" customFormat="1" ht="18.75">
      <c r="A30" s="153" t="s">
        <v>850</v>
      </c>
      <c r="B30" s="148">
        <v>291</v>
      </c>
      <c r="C30" s="161"/>
      <c r="E30" s="163"/>
    </row>
    <row r="31" spans="1:5" s="144" customFormat="1" ht="18.75">
      <c r="A31" s="153" t="s">
        <v>851</v>
      </c>
      <c r="B31" s="148">
        <v>11239</v>
      </c>
      <c r="C31" s="161"/>
      <c r="E31" s="160"/>
    </row>
    <row r="32" spans="1:3" s="144" customFormat="1" ht="18.75">
      <c r="A32" s="153" t="s">
        <v>852</v>
      </c>
      <c r="B32" s="148">
        <v>6.2</v>
      </c>
      <c r="C32" s="161"/>
    </row>
    <row r="33" spans="1:3" s="144" customFormat="1" ht="18.75">
      <c r="A33" s="153" t="s">
        <v>853</v>
      </c>
      <c r="B33" s="148">
        <v>39.37</v>
      </c>
      <c r="C33" s="161"/>
    </row>
    <row r="34" spans="1:3" s="144" customFormat="1" ht="18.75">
      <c r="A34" s="158" t="s">
        <v>854</v>
      </c>
      <c r="B34" s="164">
        <f>SUM(B35:B47)</f>
        <v>282587.85</v>
      </c>
      <c r="C34" s="161"/>
    </row>
    <row r="35" spans="1:3" s="144" customFormat="1" ht="18.75">
      <c r="A35" s="153" t="s">
        <v>855</v>
      </c>
      <c r="B35" s="148">
        <v>98814.1</v>
      </c>
      <c r="C35" s="161"/>
    </row>
    <row r="36" spans="1:3" s="144" customFormat="1" ht="18.75">
      <c r="A36" s="153" t="s">
        <v>856</v>
      </c>
      <c r="B36" s="148">
        <v>3154</v>
      </c>
      <c r="C36" s="161"/>
    </row>
    <row r="37" spans="1:3" s="144" customFormat="1" ht="18.75">
      <c r="A37" s="153" t="s">
        <v>857</v>
      </c>
      <c r="B37" s="148">
        <v>6736</v>
      </c>
      <c r="C37" s="161"/>
    </row>
    <row r="38" spans="1:3" s="144" customFormat="1" ht="18.75">
      <c r="A38" s="153" t="s">
        <v>858</v>
      </c>
      <c r="B38" s="148">
        <v>12850</v>
      </c>
      <c r="C38" s="161"/>
    </row>
    <row r="39" spans="1:3" s="144" customFormat="1" ht="18.75">
      <c r="A39" s="153" t="s">
        <v>859</v>
      </c>
      <c r="B39" s="148">
        <v>1857</v>
      </c>
      <c r="C39" s="161"/>
    </row>
    <row r="40" spans="1:3" s="144" customFormat="1" ht="18.75">
      <c r="A40" s="153" t="s">
        <v>860</v>
      </c>
      <c r="B40" s="148">
        <v>232</v>
      </c>
      <c r="C40" s="161"/>
    </row>
    <row r="41" spans="1:3" s="144" customFormat="1" ht="18.75">
      <c r="A41" s="153" t="s">
        <v>861</v>
      </c>
      <c r="B41" s="148">
        <v>34667.77</v>
      </c>
      <c r="C41" s="161"/>
    </row>
    <row r="42" spans="1:3" s="144" customFormat="1" ht="18.75">
      <c r="A42" s="153" t="s">
        <v>862</v>
      </c>
      <c r="B42" s="148">
        <v>54432.53</v>
      </c>
      <c r="C42" s="161"/>
    </row>
    <row r="43" spans="1:3" s="144" customFormat="1" ht="18.75">
      <c r="A43" s="153" t="s">
        <v>863</v>
      </c>
      <c r="B43" s="148">
        <v>46780.4</v>
      </c>
      <c r="C43" s="161"/>
    </row>
    <row r="44" spans="1:3" s="144" customFormat="1" ht="18.75">
      <c r="A44" s="153" t="s">
        <v>864</v>
      </c>
      <c r="B44" s="148">
        <v>112</v>
      </c>
      <c r="C44" s="161"/>
    </row>
    <row r="45" spans="1:3" s="144" customFormat="1" ht="18.75">
      <c r="A45" s="153" t="s">
        <v>865</v>
      </c>
      <c r="B45" s="148">
        <v>22710.05</v>
      </c>
      <c r="C45" s="161"/>
    </row>
    <row r="46" spans="1:3" s="144" customFormat="1" ht="18.75">
      <c r="A46" s="153" t="s">
        <v>866</v>
      </c>
      <c r="B46" s="148">
        <v>98</v>
      </c>
      <c r="C46" s="161"/>
    </row>
    <row r="47" spans="1:3" s="144" customFormat="1" ht="18.75">
      <c r="A47" s="153" t="s">
        <v>867</v>
      </c>
      <c r="B47" s="148">
        <v>144</v>
      </c>
      <c r="C47" s="161"/>
    </row>
    <row r="48" spans="1:3" s="144" customFormat="1" ht="18.75">
      <c r="A48" s="165" t="s">
        <v>868</v>
      </c>
      <c r="B48" s="148">
        <f>SUM(B49:B56)</f>
        <v>469</v>
      </c>
      <c r="C48" s="161"/>
    </row>
    <row r="49" spans="1:3" s="144" customFormat="1" ht="18.75">
      <c r="A49" s="153" t="s">
        <v>869</v>
      </c>
      <c r="B49" s="148">
        <v>149</v>
      </c>
      <c r="C49" s="161"/>
    </row>
    <row r="50" spans="1:3" s="144" customFormat="1" ht="18.75">
      <c r="A50" s="153" t="s">
        <v>870</v>
      </c>
      <c r="B50" s="148">
        <v>40</v>
      </c>
      <c r="C50" s="161"/>
    </row>
    <row r="51" spans="1:3" s="144" customFormat="1" ht="18.75">
      <c r="A51" s="153" t="s">
        <v>871</v>
      </c>
      <c r="B51" s="148">
        <v>207</v>
      </c>
      <c r="C51" s="161"/>
    </row>
    <row r="52" spans="1:3" s="144" customFormat="1" ht="18.75">
      <c r="A52" s="153" t="s">
        <v>872</v>
      </c>
      <c r="B52" s="148">
        <v>1</v>
      </c>
      <c r="C52" s="161"/>
    </row>
    <row r="53" spans="1:3" s="144" customFormat="1" ht="18.75">
      <c r="A53" s="153" t="s">
        <v>873</v>
      </c>
      <c r="B53" s="148">
        <v>30</v>
      </c>
      <c r="C53" s="161"/>
    </row>
    <row r="54" spans="1:3" s="144" customFormat="1" ht="18.75">
      <c r="A54" s="153" t="s">
        <v>874</v>
      </c>
      <c r="B54" s="148">
        <v>20</v>
      </c>
      <c r="C54" s="161"/>
    </row>
    <row r="55" spans="1:3" s="144" customFormat="1" ht="18.75">
      <c r="A55" s="153" t="s">
        <v>875</v>
      </c>
      <c r="B55" s="148">
        <v>10</v>
      </c>
      <c r="C55" s="161"/>
    </row>
    <row r="56" spans="1:3" s="144" customFormat="1" ht="18.75">
      <c r="A56" s="153" t="s">
        <v>876</v>
      </c>
      <c r="B56" s="148">
        <v>12</v>
      </c>
      <c r="C56" s="161"/>
    </row>
    <row r="57" spans="1:3" ht="14.25">
      <c r="A57" s="150" t="s">
        <v>877</v>
      </c>
      <c r="B57" s="148">
        <f>SUM(B58:B59)</f>
        <v>796.3</v>
      </c>
      <c r="C57" s="149"/>
    </row>
    <row r="58" spans="1:3" ht="14.25">
      <c r="A58" s="153" t="s">
        <v>878</v>
      </c>
      <c r="B58" s="148">
        <v>796.3</v>
      </c>
      <c r="C58" s="166"/>
    </row>
    <row r="59" spans="1:3" ht="14.25">
      <c r="A59" s="153" t="s">
        <v>879</v>
      </c>
      <c r="B59" s="167"/>
      <c r="C59" s="166"/>
    </row>
    <row r="60" spans="1:3" ht="33.75">
      <c r="A60" s="150" t="s">
        <v>880</v>
      </c>
      <c r="B60" s="148">
        <v>93576</v>
      </c>
      <c r="C60" s="168" t="s">
        <v>881</v>
      </c>
    </row>
    <row r="61" spans="1:3" ht="14.25">
      <c r="A61" s="150" t="s">
        <v>882</v>
      </c>
      <c r="B61" s="148">
        <v>13500</v>
      </c>
      <c r="C61" s="149"/>
    </row>
    <row r="62" spans="1:3" ht="14.25">
      <c r="A62" s="222"/>
      <c r="B62" s="222"/>
      <c r="C62" s="222"/>
    </row>
  </sheetData>
  <sheetProtection/>
  <mergeCells count="4">
    <mergeCell ref="A1:C1"/>
    <mergeCell ref="B2:C2"/>
    <mergeCell ref="A62:C62"/>
    <mergeCell ref="C16:C24"/>
  </mergeCells>
  <printOptions horizontalCentered="1"/>
  <pageMargins left="0.79" right="0.39" top="0.39" bottom="0.39" header="0" footer="0"/>
  <pageSetup fitToHeight="1" fitToWidth="1" horizontalDpi="1200" verticalDpi="1200" orientation="portrait" paperSize="9" scale="60"/>
  <headerFooter>
    <oddHeader>&amp;C&amp;"SimSun,常规"&amp;9 &amp;R表10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9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40.75390625" style="80" customWidth="1"/>
    <col min="2" max="2" width="21.00390625" style="80" customWidth="1"/>
    <col min="3" max="3" width="21.375" style="80" customWidth="1"/>
    <col min="4" max="16384" width="9.00390625" style="80" customWidth="1"/>
  </cols>
  <sheetData>
    <row r="1" spans="1:3" ht="40.5" customHeight="1">
      <c r="A1" s="212" t="s">
        <v>883</v>
      </c>
      <c r="B1" s="212"/>
      <c r="C1" s="212"/>
    </row>
    <row r="2" spans="1:3" ht="18.75">
      <c r="A2" s="81"/>
      <c r="B2" s="81"/>
      <c r="C2" s="82" t="s">
        <v>1</v>
      </c>
    </row>
    <row r="3" spans="1:3" ht="39.75" customHeight="1">
      <c r="A3" s="139" t="s">
        <v>884</v>
      </c>
      <c r="B3" s="139" t="s">
        <v>885</v>
      </c>
      <c r="C3" s="139" t="s">
        <v>886</v>
      </c>
    </row>
    <row r="4" spans="1:3" ht="39.75" customHeight="1">
      <c r="A4" s="140" t="s">
        <v>887</v>
      </c>
      <c r="B4" s="141"/>
      <c r="C4" s="141">
        <v>103101</v>
      </c>
    </row>
    <row r="5" spans="1:3" ht="39.75" customHeight="1">
      <c r="A5" s="140" t="s">
        <v>888</v>
      </c>
      <c r="B5" s="141">
        <v>137471</v>
      </c>
      <c r="C5" s="141"/>
    </row>
    <row r="6" spans="1:3" ht="39.75" customHeight="1">
      <c r="A6" s="140" t="s">
        <v>889</v>
      </c>
      <c r="B6" s="141"/>
      <c r="C6" s="141">
        <v>18902</v>
      </c>
    </row>
    <row r="7" spans="1:8" ht="39.75" customHeight="1">
      <c r="A7" s="140" t="s">
        <v>890</v>
      </c>
      <c r="B7" s="140"/>
      <c r="C7" s="141">
        <v>8502</v>
      </c>
      <c r="H7" t="s">
        <v>1145</v>
      </c>
    </row>
    <row r="8" spans="1:3" ht="39.75" customHeight="1">
      <c r="A8" s="142" t="s">
        <v>891</v>
      </c>
      <c r="B8" s="142"/>
      <c r="C8" s="141">
        <v>113503</v>
      </c>
    </row>
    <row r="9" ht="39.75" customHeight="1">
      <c r="A9" s="143" t="s">
        <v>892</v>
      </c>
    </row>
  </sheetData>
  <sheetProtection/>
  <mergeCells count="1">
    <mergeCell ref="A1:C1"/>
  </mergeCells>
  <printOptions horizontalCentered="1"/>
  <pageMargins left="0.71" right="0.71" top="0.75" bottom="0.75" header="0.31" footer="0.31"/>
  <pageSetup fitToHeight="0" fitToWidth="1" orientation="portrait" paperSize="9" scale="98"/>
  <headerFooter>
    <oddHeader>&amp;R表7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D20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2.50390625" style="118" customWidth="1"/>
    <col min="2" max="2" width="10.875" style="119" customWidth="1"/>
    <col min="3" max="3" width="10.875" style="118" customWidth="1"/>
    <col min="4" max="4" width="13.375" style="118" customWidth="1"/>
    <col min="5" max="252" width="9.00390625" style="118" customWidth="1"/>
    <col min="253" max="16384" width="9.00390625" style="118" customWidth="1"/>
  </cols>
  <sheetData>
    <row r="1" spans="1:4" ht="31.5" customHeight="1">
      <c r="A1" s="214" t="s">
        <v>903</v>
      </c>
      <c r="B1" s="225"/>
      <c r="C1" s="225"/>
      <c r="D1" s="225"/>
    </row>
    <row r="2" spans="2:4" ht="14.25">
      <c r="B2" s="226" t="s">
        <v>1</v>
      </c>
      <c r="C2" s="226"/>
      <c r="D2" s="227"/>
    </row>
    <row r="3" spans="1:4" ht="39.75" customHeight="1">
      <c r="A3" s="101" t="s">
        <v>2</v>
      </c>
      <c r="B3" s="120" t="s">
        <v>3</v>
      </c>
      <c r="C3" s="102" t="s">
        <v>4</v>
      </c>
      <c r="D3" s="102" t="s">
        <v>5</v>
      </c>
    </row>
    <row r="4" spans="1:4" ht="30" customHeight="1">
      <c r="A4" s="108" t="s">
        <v>904</v>
      </c>
      <c r="B4" s="121">
        <f>SUM(B5:B7,B13:B15)</f>
        <v>175309</v>
      </c>
      <c r="C4" s="85">
        <f>SUM(C5:C7,C13,C14,C15)</f>
        <v>170000</v>
      </c>
      <c r="D4" s="107">
        <f>C4/B4*100</f>
        <v>96.97163294525666</v>
      </c>
    </row>
    <row r="5" spans="1:4" ht="31.5" customHeight="1">
      <c r="A5" s="122" t="s">
        <v>905</v>
      </c>
      <c r="B5" s="121">
        <v>3275</v>
      </c>
      <c r="C5" s="85"/>
      <c r="D5" s="107"/>
    </row>
    <row r="6" spans="1:4" ht="28.5" customHeight="1">
      <c r="A6" s="122" t="s">
        <v>906</v>
      </c>
      <c r="B6" s="121">
        <v>455</v>
      </c>
      <c r="C6" s="85"/>
      <c r="D6" s="107"/>
    </row>
    <row r="7" spans="1:4" ht="27" customHeight="1">
      <c r="A7" s="122" t="s">
        <v>907</v>
      </c>
      <c r="B7" s="121">
        <v>167447</v>
      </c>
      <c r="C7" s="85">
        <f>SUM(C8:C12)</f>
        <v>170000</v>
      </c>
      <c r="D7" s="107">
        <f>C7/B7*100</f>
        <v>101.52466153469454</v>
      </c>
    </row>
    <row r="8" spans="1:4" ht="27" customHeight="1">
      <c r="A8" s="122" t="s">
        <v>908</v>
      </c>
      <c r="B8" s="121">
        <v>151015</v>
      </c>
      <c r="C8" s="85">
        <v>170000</v>
      </c>
      <c r="D8" s="107">
        <f>C8/B8*100</f>
        <v>112.57159884779657</v>
      </c>
    </row>
    <row r="9" spans="1:4" ht="27" customHeight="1">
      <c r="A9" s="122" t="s">
        <v>909</v>
      </c>
      <c r="B9" s="121">
        <v>11309</v>
      </c>
      <c r="C9" s="85"/>
      <c r="D9" s="107"/>
    </row>
    <row r="10" spans="1:4" ht="27" customHeight="1">
      <c r="A10" s="122" t="s">
        <v>910</v>
      </c>
      <c r="B10" s="121">
        <v>6076</v>
      </c>
      <c r="C10" s="85"/>
      <c r="D10" s="107"/>
    </row>
    <row r="11" spans="1:4" ht="27" customHeight="1">
      <c r="A11" s="123" t="s">
        <v>911</v>
      </c>
      <c r="B11" s="121">
        <v>-953</v>
      </c>
      <c r="C11" s="85"/>
      <c r="D11" s="107"/>
    </row>
    <row r="12" spans="1:4" ht="27" customHeight="1">
      <c r="A12" s="122" t="s">
        <v>912</v>
      </c>
      <c r="B12" s="121"/>
      <c r="C12" s="85"/>
      <c r="D12" s="107"/>
    </row>
    <row r="13" spans="1:4" ht="27" customHeight="1">
      <c r="A13" s="124" t="s">
        <v>913</v>
      </c>
      <c r="B13" s="121">
        <v>3718</v>
      </c>
      <c r="C13" s="85"/>
      <c r="D13" s="107"/>
    </row>
    <row r="14" spans="1:4" ht="27" customHeight="1">
      <c r="A14" s="124" t="s">
        <v>914</v>
      </c>
      <c r="B14" s="121">
        <v>337</v>
      </c>
      <c r="C14" s="85"/>
      <c r="D14" s="107"/>
    </row>
    <row r="15" spans="1:4" ht="28.5" customHeight="1">
      <c r="A15" s="122" t="s">
        <v>915</v>
      </c>
      <c r="B15" s="121">
        <v>77</v>
      </c>
      <c r="C15" s="85"/>
      <c r="D15" s="107"/>
    </row>
    <row r="16" spans="1:4" ht="22.5" customHeight="1">
      <c r="A16" s="125" t="s">
        <v>821</v>
      </c>
      <c r="B16" s="121">
        <v>2301</v>
      </c>
      <c r="C16" s="85">
        <v>1721</v>
      </c>
      <c r="D16" s="107"/>
    </row>
    <row r="17" spans="1:4" ht="20.25" customHeight="1">
      <c r="A17" s="126" t="s">
        <v>916</v>
      </c>
      <c r="B17" s="121">
        <v>3563</v>
      </c>
      <c r="C17" s="121">
        <v>15314</v>
      </c>
      <c r="D17" s="107"/>
    </row>
    <row r="18" spans="1:4" ht="23.25" customHeight="1">
      <c r="A18" s="126" t="s">
        <v>917</v>
      </c>
      <c r="B18" s="121">
        <v>53700</v>
      </c>
      <c r="C18" s="85">
        <v>37200</v>
      </c>
      <c r="D18" s="107"/>
    </row>
    <row r="19" spans="1:4" ht="24" customHeight="1">
      <c r="A19" s="126" t="s">
        <v>918</v>
      </c>
      <c r="B19" s="121">
        <v>-66739</v>
      </c>
      <c r="C19" s="121">
        <v>-69776</v>
      </c>
      <c r="D19" s="107"/>
    </row>
    <row r="20" spans="1:4" ht="18.75">
      <c r="A20" s="126" t="s">
        <v>919</v>
      </c>
      <c r="B20" s="121">
        <f>SUM(B4,B16:B19)</f>
        <v>168134</v>
      </c>
      <c r="C20" s="85">
        <f>SUM(C4,C16:C19)</f>
        <v>154459</v>
      </c>
      <c r="D20" s="107">
        <f>C20/B20*100</f>
        <v>91.86660639727836</v>
      </c>
    </row>
  </sheetData>
  <sheetProtection/>
  <mergeCells count="2">
    <mergeCell ref="A1:D1"/>
    <mergeCell ref="B2:D2"/>
  </mergeCells>
  <printOptions horizontalCentered="1"/>
  <pageMargins left="0.7" right="0.7" top="0.75" bottom="0.75" header="0.3" footer="0.3"/>
  <pageSetup horizontalDpi="1200" verticalDpi="1200" orientation="portrait" paperSize="9"/>
  <headerFooter>
    <oddHeader>&amp;L&amp;"SimSun,常规"&amp;9 &amp;C&amp;"SimSun,常规"&amp;9 &amp;R 表19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6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54.875" style="80" customWidth="1"/>
    <col min="2" max="3" width="11.50390625" style="100" customWidth="1"/>
    <col min="4" max="4" width="9.75390625" style="100" customWidth="1"/>
    <col min="5" max="5" width="9.25390625" style="100" customWidth="1"/>
    <col min="6" max="6" width="11.50390625" style="100" customWidth="1"/>
    <col min="7" max="7" width="9.25390625" style="80" bestFit="1" customWidth="1"/>
    <col min="8" max="16384" width="9.00390625" style="80" customWidth="1"/>
  </cols>
  <sheetData>
    <row r="1" spans="1:6" ht="40.5" customHeight="1">
      <c r="A1" s="225" t="s">
        <v>920</v>
      </c>
      <c r="B1" s="225"/>
      <c r="C1" s="225"/>
      <c r="D1" s="225"/>
      <c r="E1" s="225"/>
      <c r="F1" s="225"/>
    </row>
    <row r="2" spans="1:6" ht="18" customHeight="1">
      <c r="A2" s="228" t="s">
        <v>921</v>
      </c>
      <c r="B2" s="216"/>
      <c r="C2" s="216"/>
      <c r="D2" s="216"/>
      <c r="E2" s="216"/>
      <c r="F2" s="216"/>
    </row>
    <row r="3" spans="1:6" ht="57" customHeight="1">
      <c r="A3" s="101" t="s">
        <v>2</v>
      </c>
      <c r="B3" s="102" t="s">
        <v>32</v>
      </c>
      <c r="C3" s="102" t="s">
        <v>4</v>
      </c>
      <c r="D3" s="102" t="s">
        <v>922</v>
      </c>
      <c r="E3" s="102" t="s">
        <v>923</v>
      </c>
      <c r="F3" s="103" t="s">
        <v>924</v>
      </c>
    </row>
    <row r="4" spans="1:6" ht="18.75">
      <c r="A4" s="104" t="s">
        <v>925</v>
      </c>
      <c r="B4" s="105">
        <f>SUM(B5,B10,B15,B39,B50,B53)</f>
        <v>107478.37</v>
      </c>
      <c r="C4" s="106">
        <f>SUM(C5,C10,C15,C39,C50,C53)</f>
        <v>154459</v>
      </c>
      <c r="D4" s="105">
        <f>SUM(D5,D10,D15,D39,D50,D53)</f>
        <v>1721.18</v>
      </c>
      <c r="E4" s="106">
        <f>SUM(E5,E10,E15,E39,E50,E53)</f>
        <v>15314</v>
      </c>
      <c r="F4" s="107">
        <f aca="true" t="shared" si="0" ref="F4:F47">IF(B4=0,"",ROUND(C4/B4*100,1))</f>
        <v>143.7</v>
      </c>
    </row>
    <row r="5" spans="1:6" ht="18.75">
      <c r="A5" s="104" t="s">
        <v>926</v>
      </c>
      <c r="B5" s="105">
        <f>B6+B8</f>
        <v>48</v>
      </c>
      <c r="C5" s="105">
        <f>C6+C8</f>
        <v>108</v>
      </c>
      <c r="D5" s="105">
        <f>D6+D8</f>
        <v>70</v>
      </c>
      <c r="E5" s="105">
        <f>E6+E8</f>
        <v>38</v>
      </c>
      <c r="F5" s="107">
        <f t="shared" si="0"/>
        <v>225</v>
      </c>
    </row>
    <row r="6" spans="1:6" ht="18.75">
      <c r="A6" s="108" t="s">
        <v>927</v>
      </c>
      <c r="B6" s="105">
        <f>B7</f>
        <v>36</v>
      </c>
      <c r="C6" s="105">
        <f>C7</f>
        <v>81</v>
      </c>
      <c r="D6" s="105">
        <f>D7</f>
        <v>45</v>
      </c>
      <c r="E6" s="105">
        <f>E7</f>
        <v>36</v>
      </c>
      <c r="F6" s="107">
        <f t="shared" si="0"/>
        <v>225</v>
      </c>
    </row>
    <row r="7" spans="1:6" ht="18.75">
      <c r="A7" s="109" t="s">
        <v>928</v>
      </c>
      <c r="B7" s="105">
        <v>36</v>
      </c>
      <c r="C7" s="105">
        <v>81</v>
      </c>
      <c r="D7" s="105">
        <v>45</v>
      </c>
      <c r="E7" s="105">
        <v>36</v>
      </c>
      <c r="F7" s="107">
        <f t="shared" si="0"/>
        <v>225</v>
      </c>
    </row>
    <row r="8" spans="1:6" ht="18.75">
      <c r="A8" s="108" t="s">
        <v>929</v>
      </c>
      <c r="B8" s="105">
        <f>B9</f>
        <v>12</v>
      </c>
      <c r="C8" s="105">
        <f>C9</f>
        <v>27</v>
      </c>
      <c r="D8" s="105">
        <f>D9</f>
        <v>25</v>
      </c>
      <c r="E8" s="105">
        <f>E9</f>
        <v>2</v>
      </c>
      <c r="F8" s="107">
        <f t="shared" si="0"/>
        <v>225</v>
      </c>
    </row>
    <row r="9" spans="1:6" ht="18.75">
      <c r="A9" s="109" t="s">
        <v>930</v>
      </c>
      <c r="B9" s="105">
        <v>12</v>
      </c>
      <c r="C9" s="106">
        <v>27</v>
      </c>
      <c r="D9" s="106">
        <v>25</v>
      </c>
      <c r="E9" s="106">
        <v>2</v>
      </c>
      <c r="F9" s="107">
        <f t="shared" si="0"/>
        <v>225</v>
      </c>
    </row>
    <row r="10" spans="1:6" ht="18.75">
      <c r="A10" s="104" t="s">
        <v>931</v>
      </c>
      <c r="B10" s="105">
        <f>B11</f>
        <v>185.28</v>
      </c>
      <c r="C10" s="105">
        <f>C11</f>
        <v>240</v>
      </c>
      <c r="D10" s="105">
        <f>D11</f>
        <v>191.68</v>
      </c>
      <c r="E10" s="105">
        <f>E11</f>
        <v>48</v>
      </c>
      <c r="F10" s="107">
        <f t="shared" si="0"/>
        <v>129.5</v>
      </c>
    </row>
    <row r="11" spans="1:6" ht="18.75">
      <c r="A11" s="110" t="s">
        <v>932</v>
      </c>
      <c r="B11" s="105">
        <f>SUM(B12:B14)</f>
        <v>185.28</v>
      </c>
      <c r="C11" s="105">
        <f>SUM(C12:C14)</f>
        <v>240</v>
      </c>
      <c r="D11" s="105">
        <f>SUM(D12:D14)</f>
        <v>191.68</v>
      </c>
      <c r="E11" s="105">
        <f>SUM(E12:E14)</f>
        <v>48</v>
      </c>
      <c r="F11" s="107">
        <f t="shared" si="0"/>
        <v>129.5</v>
      </c>
    </row>
    <row r="12" spans="1:6" ht="18.75">
      <c r="A12" s="109" t="s">
        <v>933</v>
      </c>
      <c r="B12" s="105">
        <v>63</v>
      </c>
      <c r="C12" s="105">
        <v>74</v>
      </c>
      <c r="D12" s="105">
        <v>73.68</v>
      </c>
      <c r="E12" s="105"/>
      <c r="F12" s="107">
        <f t="shared" si="0"/>
        <v>117.5</v>
      </c>
    </row>
    <row r="13" spans="1:6" ht="18.75">
      <c r="A13" s="109" t="s">
        <v>934</v>
      </c>
      <c r="B13" s="105">
        <v>74.28</v>
      </c>
      <c r="C13" s="105">
        <v>113</v>
      </c>
      <c r="D13" s="105">
        <v>113</v>
      </c>
      <c r="E13" s="105"/>
      <c r="F13" s="107">
        <f t="shared" si="0"/>
        <v>152.1</v>
      </c>
    </row>
    <row r="14" spans="1:6" ht="18.75">
      <c r="A14" s="109" t="s">
        <v>935</v>
      </c>
      <c r="B14" s="105">
        <v>48</v>
      </c>
      <c r="C14" s="105">
        <v>53</v>
      </c>
      <c r="D14" s="105">
        <v>5</v>
      </c>
      <c r="E14" s="105">
        <v>48</v>
      </c>
      <c r="F14" s="107">
        <f t="shared" si="0"/>
        <v>110.4</v>
      </c>
    </row>
    <row r="15" spans="1:6" ht="18.75">
      <c r="A15" s="111" t="s">
        <v>936</v>
      </c>
      <c r="B15" s="105">
        <f>SUM(B16,B29,B33,B34,B37)</f>
        <v>40366</v>
      </c>
      <c r="C15" s="105">
        <f>SUM(C16,C29,C33,C34,C37)</f>
        <v>109380</v>
      </c>
      <c r="D15" s="105">
        <f>SUM(D16,D29,D33,D34,D37)</f>
        <v>0</v>
      </c>
      <c r="E15" s="105">
        <f>SUM(E16,E29,E33,E34,E37)</f>
        <v>14513</v>
      </c>
      <c r="F15" s="107">
        <f t="shared" si="0"/>
        <v>271</v>
      </c>
    </row>
    <row r="16" spans="1:6" ht="18.75">
      <c r="A16" s="112" t="s">
        <v>937</v>
      </c>
      <c r="B16" s="105">
        <f>SUM(B17:B28)</f>
        <v>38137</v>
      </c>
      <c r="C16" s="105">
        <f>SUM(C17:C28)</f>
        <v>99366</v>
      </c>
      <c r="D16" s="105">
        <f>SUM(D17:D28)</f>
        <v>0</v>
      </c>
      <c r="E16" s="105">
        <v>4499</v>
      </c>
      <c r="F16" s="107">
        <f t="shared" si="0"/>
        <v>260.6</v>
      </c>
    </row>
    <row r="17" spans="1:6" ht="18.75">
      <c r="A17" s="109" t="s">
        <v>938</v>
      </c>
      <c r="B17" s="105">
        <v>5000</v>
      </c>
      <c r="C17" s="105">
        <v>13720</v>
      </c>
      <c r="D17" s="105"/>
      <c r="E17" s="105"/>
      <c r="F17" s="107">
        <f t="shared" si="0"/>
        <v>274.4</v>
      </c>
    </row>
    <row r="18" spans="1:6" ht="18.75">
      <c r="A18" s="109" t="s">
        <v>939</v>
      </c>
      <c r="B18" s="105">
        <v>5000</v>
      </c>
      <c r="C18" s="106">
        <v>8000</v>
      </c>
      <c r="D18" s="105"/>
      <c r="E18" s="105"/>
      <c r="F18" s="107">
        <f t="shared" si="0"/>
        <v>160</v>
      </c>
    </row>
    <row r="19" spans="1:6" ht="18.75">
      <c r="A19" s="109" t="s">
        <v>940</v>
      </c>
      <c r="B19" s="105">
        <v>16500</v>
      </c>
      <c r="C19" s="106">
        <v>25500</v>
      </c>
      <c r="D19" s="105"/>
      <c r="E19" s="105"/>
      <c r="F19" s="107">
        <f t="shared" si="0"/>
        <v>154.5</v>
      </c>
    </row>
    <row r="20" spans="1:6" ht="18.75">
      <c r="A20" s="109" t="s">
        <v>941</v>
      </c>
      <c r="B20" s="105"/>
      <c r="C20" s="106"/>
      <c r="D20" s="105"/>
      <c r="E20" s="105"/>
      <c r="F20" s="107">
        <f t="shared" si="0"/>
      </c>
    </row>
    <row r="21" spans="1:6" ht="18.75">
      <c r="A21" s="109" t="s">
        <v>942</v>
      </c>
      <c r="B21" s="105">
        <v>1000</v>
      </c>
      <c r="C21" s="106">
        <v>2000</v>
      </c>
      <c r="D21" s="105"/>
      <c r="E21" s="105"/>
      <c r="F21" s="107">
        <f t="shared" si="0"/>
        <v>200</v>
      </c>
    </row>
    <row r="22" spans="1:6" ht="18.75">
      <c r="A22" s="109" t="s">
        <v>943</v>
      </c>
      <c r="B22" s="105"/>
      <c r="C22" s="106">
        <v>10</v>
      </c>
      <c r="D22" s="105"/>
      <c r="E22" s="105"/>
      <c r="F22" s="107">
        <f t="shared" si="0"/>
      </c>
    </row>
    <row r="23" spans="1:6" ht="18.75">
      <c r="A23" s="109" t="s">
        <v>944</v>
      </c>
      <c r="B23" s="105"/>
      <c r="C23" s="106"/>
      <c r="D23" s="105"/>
      <c r="E23" s="105"/>
      <c r="F23" s="107">
        <f t="shared" si="0"/>
      </c>
    </row>
    <row r="24" spans="1:6" ht="18.75">
      <c r="A24" s="109" t="s">
        <v>945</v>
      </c>
      <c r="B24" s="105"/>
      <c r="C24" s="106">
        <v>50</v>
      </c>
      <c r="D24" s="105"/>
      <c r="E24" s="105"/>
      <c r="F24" s="107">
        <f t="shared" si="0"/>
      </c>
    </row>
    <row r="25" spans="1:6" ht="18.75">
      <c r="A25" s="109" t="s">
        <v>946</v>
      </c>
      <c r="B25" s="105"/>
      <c r="C25" s="106"/>
      <c r="D25" s="105"/>
      <c r="E25" s="105"/>
      <c r="F25" s="107">
        <f t="shared" si="0"/>
      </c>
    </row>
    <row r="26" spans="1:6" ht="18.75">
      <c r="A26" s="109" t="s">
        <v>947</v>
      </c>
      <c r="B26" s="105"/>
      <c r="C26" s="106"/>
      <c r="D26" s="105"/>
      <c r="E26" s="105"/>
      <c r="F26" s="107">
        <f t="shared" si="0"/>
      </c>
    </row>
    <row r="27" spans="1:6" ht="18.75">
      <c r="A27" s="109" t="s">
        <v>948</v>
      </c>
      <c r="B27" s="105"/>
      <c r="C27" s="106"/>
      <c r="D27" s="105"/>
      <c r="E27" s="105"/>
      <c r="F27" s="107">
        <f t="shared" si="0"/>
      </c>
    </row>
    <row r="28" spans="1:6" ht="18.75">
      <c r="A28" s="109" t="s">
        <v>949</v>
      </c>
      <c r="B28" s="105">
        <v>10637</v>
      </c>
      <c r="C28" s="106">
        <v>50086</v>
      </c>
      <c r="D28" s="105"/>
      <c r="E28" s="105">
        <v>4499</v>
      </c>
      <c r="F28" s="107">
        <f t="shared" si="0"/>
        <v>470.9</v>
      </c>
    </row>
    <row r="29" spans="1:6" ht="18.75">
      <c r="A29" s="113" t="s">
        <v>950</v>
      </c>
      <c r="B29" s="105"/>
      <c r="C29" s="105">
        <f>SUM(C30:C32)</f>
        <v>3275</v>
      </c>
      <c r="D29" s="105">
        <f>SUM(D30:D32)</f>
        <v>0</v>
      </c>
      <c r="E29" s="105">
        <f>SUM(E30:E32)</f>
        <v>3275</v>
      </c>
      <c r="F29" s="107">
        <f t="shared" si="0"/>
      </c>
    </row>
    <row r="30" spans="1:6" ht="18.75">
      <c r="A30" s="109" t="s">
        <v>938</v>
      </c>
      <c r="B30" s="105"/>
      <c r="C30" s="105"/>
      <c r="D30" s="105"/>
      <c r="E30" s="105"/>
      <c r="F30" s="107">
        <f t="shared" si="0"/>
      </c>
    </row>
    <row r="31" spans="1:6" ht="18.75">
      <c r="A31" s="109" t="s">
        <v>939</v>
      </c>
      <c r="B31" s="105"/>
      <c r="C31" s="105"/>
      <c r="D31" s="105"/>
      <c r="E31" s="105"/>
      <c r="F31" s="107">
        <f t="shared" si="0"/>
      </c>
    </row>
    <row r="32" spans="1:6" ht="18.75">
      <c r="A32" s="109" t="s">
        <v>951</v>
      </c>
      <c r="B32" s="105"/>
      <c r="C32" s="105">
        <v>3275</v>
      </c>
      <c r="D32" s="105"/>
      <c r="E32" s="105">
        <v>3275</v>
      </c>
      <c r="F32" s="107">
        <f t="shared" si="0"/>
      </c>
    </row>
    <row r="33" spans="1:6" ht="18.75">
      <c r="A33" s="113" t="s">
        <v>952</v>
      </c>
      <c r="B33" s="105">
        <v>1678</v>
      </c>
      <c r="C33" s="105">
        <v>2133</v>
      </c>
      <c r="D33" s="105">
        <v>0</v>
      </c>
      <c r="E33" s="105">
        <v>2133</v>
      </c>
      <c r="F33" s="107">
        <f t="shared" si="0"/>
        <v>127.1</v>
      </c>
    </row>
    <row r="34" spans="1:6" ht="18.75">
      <c r="A34" s="112" t="s">
        <v>953</v>
      </c>
      <c r="B34" s="105">
        <f>SUM(B35:B36)</f>
        <v>396</v>
      </c>
      <c r="C34" s="105">
        <f>SUM(C35:C36)</f>
        <v>4114</v>
      </c>
      <c r="D34" s="105">
        <f>SUM(D35:D36)</f>
        <v>0</v>
      </c>
      <c r="E34" s="105">
        <f>SUM(E35:E36)</f>
        <v>4114</v>
      </c>
      <c r="F34" s="107">
        <f t="shared" si="0"/>
        <v>1038.9</v>
      </c>
    </row>
    <row r="35" spans="1:6" ht="18.75">
      <c r="A35" s="109" t="s">
        <v>954</v>
      </c>
      <c r="B35" s="105"/>
      <c r="C35" s="105"/>
      <c r="D35" s="105"/>
      <c r="E35" s="105"/>
      <c r="F35" s="107">
        <f t="shared" si="0"/>
      </c>
    </row>
    <row r="36" spans="1:6" ht="18.75">
      <c r="A36" s="109" t="s">
        <v>955</v>
      </c>
      <c r="B36" s="105">
        <v>396</v>
      </c>
      <c r="C36" s="105">
        <v>4114</v>
      </c>
      <c r="D36" s="105"/>
      <c r="E36" s="105">
        <v>4114</v>
      </c>
      <c r="F36" s="107">
        <f t="shared" si="0"/>
        <v>1038.9</v>
      </c>
    </row>
    <row r="37" spans="1:6" ht="18.75">
      <c r="A37" s="112" t="s">
        <v>956</v>
      </c>
      <c r="B37" s="105">
        <f>B38</f>
        <v>155</v>
      </c>
      <c r="C37" s="105">
        <f>C38</f>
        <v>492</v>
      </c>
      <c r="D37" s="105">
        <f>D38</f>
        <v>0</v>
      </c>
      <c r="E37" s="105">
        <f>E38</f>
        <v>492</v>
      </c>
      <c r="F37" s="107">
        <f t="shared" si="0"/>
        <v>317.4</v>
      </c>
    </row>
    <row r="38" spans="1:6" ht="18.75">
      <c r="A38" s="109" t="s">
        <v>957</v>
      </c>
      <c r="B38" s="105">
        <v>155</v>
      </c>
      <c r="C38" s="105">
        <v>492</v>
      </c>
      <c r="D38" s="105"/>
      <c r="E38" s="105">
        <v>492</v>
      </c>
      <c r="F38" s="107">
        <f t="shared" si="0"/>
        <v>317.4</v>
      </c>
    </row>
    <row r="39" spans="1:6" ht="18.75">
      <c r="A39" s="114" t="s">
        <v>958</v>
      </c>
      <c r="B39" s="105">
        <f>SUM(B40,B41)</f>
        <v>1409.0900000000001</v>
      </c>
      <c r="C39" s="105">
        <f>SUM(C40,C41)</f>
        <v>39374</v>
      </c>
      <c r="D39" s="105">
        <f>SUM(D40,D41)</f>
        <v>1459.5</v>
      </c>
      <c r="E39" s="105">
        <f>SUM(E40:E41)</f>
        <v>715</v>
      </c>
      <c r="F39" s="107">
        <f t="shared" si="0"/>
        <v>2794.3</v>
      </c>
    </row>
    <row r="40" spans="1:6" ht="18.75">
      <c r="A40" s="115" t="s">
        <v>959</v>
      </c>
      <c r="B40" s="105">
        <v>206</v>
      </c>
      <c r="C40" s="106">
        <v>37483</v>
      </c>
      <c r="D40" s="105">
        <v>0</v>
      </c>
      <c r="E40" s="105">
        <v>283</v>
      </c>
      <c r="F40" s="107">
        <f t="shared" si="0"/>
        <v>18195.6</v>
      </c>
    </row>
    <row r="41" spans="1:6" ht="18.75">
      <c r="A41" s="113" t="s">
        <v>960</v>
      </c>
      <c r="B41" s="105">
        <f>SUM(B42:B49)</f>
        <v>1203.0900000000001</v>
      </c>
      <c r="C41" s="105">
        <f>SUM(C42:C49)</f>
        <v>1891</v>
      </c>
      <c r="D41" s="105">
        <f>SUM(D42:D49)</f>
        <v>1459.5</v>
      </c>
      <c r="E41" s="105">
        <f>SUM(E42:E49)</f>
        <v>432</v>
      </c>
      <c r="F41" s="107">
        <f t="shared" si="0"/>
        <v>157.2</v>
      </c>
    </row>
    <row r="42" spans="1:6" ht="18.75">
      <c r="A42" s="109" t="s">
        <v>961</v>
      </c>
      <c r="B42" s="105">
        <v>1018.13</v>
      </c>
      <c r="C42" s="105">
        <v>346</v>
      </c>
      <c r="D42" s="105">
        <v>346.47</v>
      </c>
      <c r="E42" s="105"/>
      <c r="F42" s="107">
        <f t="shared" si="0"/>
        <v>34</v>
      </c>
    </row>
    <row r="43" spans="1:6" ht="18.75">
      <c r="A43" s="109" t="s">
        <v>962</v>
      </c>
      <c r="B43" s="105"/>
      <c r="C43" s="105"/>
      <c r="D43" s="105"/>
      <c r="E43" s="105"/>
      <c r="F43" s="107">
        <f t="shared" si="0"/>
      </c>
    </row>
    <row r="44" spans="1:6" ht="18.75">
      <c r="A44" s="109" t="s">
        <v>963</v>
      </c>
      <c r="B44" s="105"/>
      <c r="C44" s="105"/>
      <c r="D44" s="105"/>
      <c r="E44" s="105"/>
      <c r="F44" s="107">
        <f t="shared" si="0"/>
      </c>
    </row>
    <row r="45" spans="1:6" ht="18.75">
      <c r="A45" s="109" t="s">
        <v>964</v>
      </c>
      <c r="B45" s="105">
        <v>13.3</v>
      </c>
      <c r="C45" s="105">
        <v>113</v>
      </c>
      <c r="D45" s="105">
        <v>113.03</v>
      </c>
      <c r="E45" s="105"/>
      <c r="F45" s="107">
        <f t="shared" si="0"/>
        <v>849.6</v>
      </c>
    </row>
    <row r="46" spans="1:6" ht="18.75">
      <c r="A46" s="109" t="s">
        <v>965</v>
      </c>
      <c r="B46" s="105"/>
      <c r="C46" s="105"/>
      <c r="D46" s="105"/>
      <c r="E46" s="105"/>
      <c r="F46" s="107">
        <f t="shared" si="0"/>
      </c>
    </row>
    <row r="47" spans="1:6" ht="18.75">
      <c r="A47" s="109" t="s">
        <v>966</v>
      </c>
      <c r="B47" s="105"/>
      <c r="C47" s="105">
        <v>1000</v>
      </c>
      <c r="D47" s="105">
        <v>1000</v>
      </c>
      <c r="E47" s="105"/>
      <c r="F47" s="107">
        <f t="shared" si="0"/>
      </c>
    </row>
    <row r="48" spans="1:6" ht="18.75">
      <c r="A48" s="109" t="s">
        <v>967</v>
      </c>
      <c r="B48" s="105">
        <v>171.66</v>
      </c>
      <c r="C48" s="105"/>
      <c r="D48" s="105"/>
      <c r="E48" s="105"/>
      <c r="F48" s="107"/>
    </row>
    <row r="49" spans="1:6" ht="18.75">
      <c r="A49" s="109" t="s">
        <v>968</v>
      </c>
      <c r="B49" s="105"/>
      <c r="C49" s="105">
        <v>432</v>
      </c>
      <c r="D49" s="105"/>
      <c r="E49" s="105">
        <v>432</v>
      </c>
      <c r="F49" s="107">
        <f aca="true" t="shared" si="1" ref="F49:F56">IF(B49=0,"",ROUND(C49/B49*100,1))</f>
      </c>
    </row>
    <row r="50" spans="1:6" ht="18.75">
      <c r="A50" s="116" t="s">
        <v>969</v>
      </c>
      <c r="B50" s="105">
        <v>51420</v>
      </c>
      <c r="C50" s="105"/>
      <c r="D50" s="105"/>
      <c r="E50" s="105"/>
      <c r="F50" s="107"/>
    </row>
    <row r="51" spans="1:6" ht="18.75">
      <c r="A51" s="112" t="s">
        <v>970</v>
      </c>
      <c r="B51" s="105">
        <v>51420</v>
      </c>
      <c r="C51" s="105"/>
      <c r="D51" s="105"/>
      <c r="E51" s="105"/>
      <c r="F51" s="107"/>
    </row>
    <row r="52" spans="1:6" ht="18.75">
      <c r="A52" s="109" t="s">
        <v>971</v>
      </c>
      <c r="B52" s="105">
        <v>51420</v>
      </c>
      <c r="C52" s="105"/>
      <c r="D52" s="105"/>
      <c r="E52" s="105"/>
      <c r="F52" s="107"/>
    </row>
    <row r="53" spans="1:6" ht="18.75">
      <c r="A53" s="116" t="s">
        <v>972</v>
      </c>
      <c r="B53" s="105">
        <v>14050</v>
      </c>
      <c r="C53" s="105">
        <v>5357</v>
      </c>
      <c r="D53" s="105"/>
      <c r="E53" s="105"/>
      <c r="F53" s="107">
        <f t="shared" si="1"/>
        <v>38.1</v>
      </c>
    </row>
    <row r="54" spans="1:6" ht="18.75">
      <c r="A54" s="116" t="s">
        <v>973</v>
      </c>
      <c r="B54" s="105">
        <v>14050</v>
      </c>
      <c r="C54" s="105">
        <v>5357</v>
      </c>
      <c r="D54" s="105"/>
      <c r="E54" s="105"/>
      <c r="F54" s="107">
        <f t="shared" si="1"/>
        <v>38.1</v>
      </c>
    </row>
    <row r="55" spans="1:6" ht="18.75">
      <c r="A55" s="109" t="s">
        <v>974</v>
      </c>
      <c r="B55" s="105">
        <v>14050</v>
      </c>
      <c r="C55" s="105">
        <v>5357</v>
      </c>
      <c r="D55" s="105"/>
      <c r="E55" s="105"/>
      <c r="F55" s="107">
        <f t="shared" si="1"/>
        <v>38.1</v>
      </c>
    </row>
    <row r="56" spans="1:6" ht="20.25" customHeight="1">
      <c r="A56" s="117" t="s">
        <v>975</v>
      </c>
      <c r="B56" s="106">
        <v>67030</v>
      </c>
      <c r="C56" s="105">
        <v>69776</v>
      </c>
      <c r="D56" s="105"/>
      <c r="E56" s="105"/>
      <c r="F56" s="107">
        <f t="shared" si="1"/>
        <v>104.1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fitToHeight="0" fitToWidth="1" horizontalDpi="600" verticalDpi="600" orientation="portrait" paperSize="9" scale="75"/>
  <headerFooter>
    <oddHeader>&amp;R表20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Administrator</cp:lastModifiedBy>
  <cp:lastPrinted>2020-04-28T09:30:07Z</cp:lastPrinted>
  <dcterms:created xsi:type="dcterms:W3CDTF">2007-02-11T03:04:35Z</dcterms:created>
  <dcterms:modified xsi:type="dcterms:W3CDTF">2020-05-18T08:59:35Z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